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8cee7de1ddce08/Desktop/Council Stuff/"/>
    </mc:Choice>
  </mc:AlternateContent>
  <xr:revisionPtr revIDLastSave="2" documentId="13_ncr:1_{F931B501-F125-4529-AF08-E251F3A5DCF3}" xr6:coauthVersionLast="47" xr6:coauthVersionMax="47" xr10:uidLastSave="{25DA25A6-7215-4677-B85D-834F07C9C839}"/>
  <bookViews>
    <workbookView xWindow="24" yWindow="24" windowWidth="23016" windowHeight="12216" xr2:uid="{00000000-000D-0000-FFFF-FFFF00000000}"/>
  </bookViews>
  <sheets>
    <sheet name="Page 1" sheetId="1" r:id="rId1"/>
    <sheet name="Page 2" sheetId="2" r:id="rId2"/>
    <sheet name="Page 3" sheetId="5" r:id="rId3"/>
  </sheets>
  <definedNames>
    <definedName name="_xlnm.Print_Area" localSheetId="0">'Page 1'!$B$1:$F$45</definedName>
    <definedName name="_xlnm.Print_Area" localSheetId="1">'Page 2'!$A$1:$E$41</definedName>
    <definedName name="_xlnm.Print_Area" localSheetId="2">'Page 3'!$A$3:$H$32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23" i="1"/>
  <c r="L36" i="1"/>
  <c r="L31" i="1"/>
  <c r="L30" i="1"/>
  <c r="L19" i="1"/>
  <c r="L25" i="1" s="1"/>
  <c r="J32" i="1"/>
  <c r="J38" i="1" s="1"/>
  <c r="H23" i="1"/>
  <c r="H17" i="1"/>
  <c r="C25" i="2"/>
  <c r="C27" i="2" s="1"/>
  <c r="C23" i="2"/>
  <c r="C12" i="2"/>
  <c r="E23" i="2"/>
  <c r="E27" i="2" s="1"/>
  <c r="E15" i="2"/>
  <c r="E12" i="2"/>
  <c r="E17" i="2" s="1"/>
  <c r="E29" i="2" s="1"/>
  <c r="E33" i="2" s="1"/>
  <c r="E37" i="2" s="1"/>
  <c r="E41" i="2" s="1"/>
  <c r="C35" i="2" s="1"/>
  <c r="E39" i="2"/>
  <c r="H36" i="1"/>
  <c r="I23" i="1"/>
  <c r="F38" i="1"/>
  <c r="F25" i="1"/>
  <c r="K38" i="1"/>
  <c r="I25" i="1"/>
  <c r="D22" i="1"/>
  <c r="N25" i="1"/>
  <c r="M25" i="1"/>
  <c r="K25" i="1"/>
  <c r="J25" i="1"/>
  <c r="D15" i="1"/>
  <c r="D35" i="1"/>
  <c r="D34" i="1"/>
  <c r="D33" i="1"/>
  <c r="D20" i="1"/>
  <c r="N38" i="1"/>
  <c r="M38" i="1"/>
  <c r="I38" i="1"/>
  <c r="C39" i="2"/>
  <c r="D30" i="1"/>
  <c r="D17" i="1"/>
  <c r="H38" i="1"/>
  <c r="D19" i="1" l="1"/>
  <c r="C17" i="2"/>
  <c r="C29" i="2" s="1"/>
  <c r="C33" i="2" s="1"/>
  <c r="C37" i="2" s="1"/>
  <c r="C41" i="2" s="1"/>
  <c r="H25" i="1"/>
  <c r="L38" i="1"/>
  <c r="D16" i="1"/>
  <c r="D32" i="1"/>
  <c r="D31" i="1"/>
  <c r="D25" i="1" l="1"/>
  <c r="D38" i="1"/>
</calcChain>
</file>

<file path=xl/sharedStrings.xml><?xml version="1.0" encoding="utf-8"?>
<sst xmlns="http://schemas.openxmlformats.org/spreadsheetml/2006/main" count="86" uniqueCount="78">
  <si>
    <t xml:space="preserve"> </t>
  </si>
  <si>
    <t>Cash and Investments</t>
  </si>
  <si>
    <t>Accounts Receivable</t>
  </si>
  <si>
    <t>Deferred Charges to Future Taxation -</t>
  </si>
  <si>
    <t xml:space="preserve">  General Capital</t>
  </si>
  <si>
    <t xml:space="preserve">          Total Assets</t>
  </si>
  <si>
    <t xml:space="preserve"> LIABILITIES, RESERVES AND FUND BALANCE</t>
  </si>
  <si>
    <t>Improvement Authorizations</t>
  </si>
  <si>
    <t>Other Liabilities and Special Funds</t>
  </si>
  <si>
    <t>Fund Balance</t>
  </si>
  <si>
    <t xml:space="preserve">          Total Liabilities, Reserves and Fund Balance</t>
  </si>
  <si>
    <t>REVENUE AND OTHER</t>
  </si>
  <si>
    <t>INCOME REALIZED</t>
  </si>
  <si>
    <t>Fund Balance Utilized</t>
  </si>
  <si>
    <t>Miscellaneous - From Other Than</t>
  </si>
  <si>
    <t xml:space="preserve">  Local Purpose Tax Levies</t>
  </si>
  <si>
    <t>Collection of Current Tax Levy</t>
  </si>
  <si>
    <t xml:space="preserve">          Total Income</t>
  </si>
  <si>
    <t>EXPENDITURES</t>
  </si>
  <si>
    <t>County Taxes</t>
  </si>
  <si>
    <t xml:space="preserve">     Total Expenditures</t>
  </si>
  <si>
    <t>Fund Balance January 1</t>
  </si>
  <si>
    <t xml:space="preserve">          Total</t>
  </si>
  <si>
    <t>Less Utilization as Anticipated Revenue</t>
  </si>
  <si>
    <t>Fund Balance December 31</t>
  </si>
  <si>
    <t>Excess in Revenue</t>
  </si>
  <si>
    <t>RECOMMENDATIONS</t>
  </si>
  <si>
    <t>**********************</t>
  </si>
  <si>
    <t>December 31,</t>
  </si>
  <si>
    <t>Taxes, Liens and Sewer Charges Receivable</t>
  </si>
  <si>
    <t>ASSETS</t>
  </si>
  <si>
    <t>Bonds, Notes and Loans Payable</t>
  </si>
  <si>
    <t>Reserve for Certain Receivable</t>
  </si>
  <si>
    <t>COMPARATIVE STATEMENT OF OPERATIONS AND</t>
  </si>
  <si>
    <t>CHANGES IN FUND BALANCE -- STATUTORY BASIS</t>
  </si>
  <si>
    <t>CURRENT FUND</t>
  </si>
  <si>
    <t>Collection of Delinquent Taxes and Tax Title Liens</t>
  </si>
  <si>
    <t xml:space="preserve">Budget Expenditures - </t>
  </si>
  <si>
    <t xml:space="preserve">   Municipal Purposes</t>
  </si>
  <si>
    <t>Local School Taxes</t>
  </si>
  <si>
    <t>The above synopsis was prepared from the Report of Audit of the Borough of Riverton, County of Burlington, for the</t>
  </si>
  <si>
    <t>file at the Borough Clerk's office and may be inspected by any interested person.</t>
  </si>
  <si>
    <t>Current</t>
  </si>
  <si>
    <t>Animal</t>
  </si>
  <si>
    <t>Trust</t>
  </si>
  <si>
    <t>Capital</t>
  </si>
  <si>
    <t>Grants</t>
  </si>
  <si>
    <t>General Fixed Assets</t>
  </si>
  <si>
    <t>Public</t>
  </si>
  <si>
    <t>Assistance</t>
  </si>
  <si>
    <t>Fixed</t>
  </si>
  <si>
    <t>Assets</t>
  </si>
  <si>
    <t>Investment in Fixed Assets</t>
  </si>
  <si>
    <t>Municipal Clerk</t>
  </si>
  <si>
    <t>Michelle Hack</t>
  </si>
  <si>
    <t>Other Revenue</t>
  </si>
  <si>
    <t>Other Expenditures</t>
  </si>
  <si>
    <t>Status of Prior Year's Audit Findings and Recommendations</t>
  </si>
  <si>
    <t>None</t>
  </si>
  <si>
    <t xml:space="preserve">Deferred Charges to Future Taxation - </t>
  </si>
  <si>
    <t>Adjustments to Income Before Surplus:</t>
  </si>
  <si>
    <t xml:space="preserve">    Expenditures Included Above which are by Statute Deferred</t>
  </si>
  <si>
    <t xml:space="preserve">         Charges to Budget of Succeeding Year</t>
  </si>
  <si>
    <t>Excess in Revenue &amp; Statutory Excess to Fund Balance</t>
  </si>
  <si>
    <t>SYNOPSIS OF AUDIT REPORT FOR PUBLICATION</t>
  </si>
  <si>
    <t>as required by NJS 40A:5-7</t>
  </si>
  <si>
    <t>COMBINED COMPARATIVE BALANCE SHEET</t>
  </si>
  <si>
    <t>There were no prior year recommendations.</t>
  </si>
  <si>
    <t>YEAR 2021</t>
  </si>
  <si>
    <t>There was Deferred Liability of Local District School Taxes of $848,766.00 at December 31, 2022 and 2021.</t>
  </si>
  <si>
    <t>There were Bonds and Notes Authorized but not issued in the amount of $456,500.00 at December 31, 2022</t>
  </si>
  <si>
    <t>year ended December 31, 2022, submitted by Robert P. Inverso, Registered Municipal Accountant, Certified Public</t>
  </si>
  <si>
    <t>YEAR 2022</t>
  </si>
  <si>
    <t>Synopsis of 2022 Audit Report of Borough of Riverton, Burlington County</t>
  </si>
  <si>
    <t xml:space="preserve">  Succeeding Years</t>
  </si>
  <si>
    <t>and $871,549.00 at December 31, 2021.</t>
  </si>
  <si>
    <t>Accountant of Inverso &amp; Stewart LLC, Certified Public Accountants. The information included therein is not intended</t>
  </si>
  <si>
    <t>to represent complete financial information as presented in the Report of Audit. A copy of the Report of Audit is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</si>
</sst>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</numFmts>
  <fonts count="17" x14ac:knownFonts="1">
    <font>
      <sz val="12"/>
      <name val="Arial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theme="1"/>
      </bottom>
      <diagonal/>
    </border>
  </borders>
  <cellStyleXfs count="2">
    <xf numFmtId="0" fontId="0" fillId="0" borderId="0"/>
    <xf numFmtId="0" fontId="13" fillId="2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2" xfId="0" applyFont="1" applyBorder="1" applyAlignment="1">
      <alignment horizontal="centerContinuous"/>
    </xf>
    <xf numFmtId="7" fontId="3" fillId="0" borderId="0" xfId="0" applyNumberFormat="1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44" fontId="6" fillId="0" borderId="0" xfId="0" applyNumberFormat="1" applyFont="1"/>
    <xf numFmtId="44" fontId="6" fillId="0" borderId="3" xfId="0" applyNumberFormat="1" applyFont="1" applyBorder="1"/>
    <xf numFmtId="43" fontId="0" fillId="0" borderId="0" xfId="0" applyNumberFormat="1"/>
    <xf numFmtId="0" fontId="13" fillId="0" borderId="0" xfId="0" applyFont="1" applyAlignment="1">
      <alignment horizontal="center"/>
    </xf>
    <xf numFmtId="0" fontId="14" fillId="0" borderId="0" xfId="0" applyFont="1"/>
    <xf numFmtId="43" fontId="3" fillId="0" borderId="0" xfId="0" applyNumberFormat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6" fillId="0" borderId="0" xfId="0" applyFont="1"/>
    <xf numFmtId="0" fontId="16" fillId="0" borderId="0" xfId="1" applyFont="1" applyFill="1"/>
    <xf numFmtId="39" fontId="3" fillId="0" borderId="4" xfId="0" applyNumberFormat="1" applyFont="1" applyBorder="1"/>
    <xf numFmtId="43" fontId="0" fillId="0" borderId="4" xfId="0" applyNumberFormat="1" applyBorder="1"/>
    <xf numFmtId="44" fontId="3" fillId="0" borderId="0" xfId="0" applyNumberFormat="1" applyFont="1"/>
    <xf numFmtId="44" fontId="0" fillId="0" borderId="0" xfId="0" applyNumberFormat="1"/>
    <xf numFmtId="44" fontId="0" fillId="0" borderId="5" xfId="0" applyNumberFormat="1" applyBorder="1"/>
    <xf numFmtId="44" fontId="3" fillId="0" borderId="4" xfId="0" applyNumberFormat="1" applyFont="1" applyBorder="1"/>
    <xf numFmtId="44" fontId="0" fillId="0" borderId="4" xfId="0" applyNumberFormat="1" applyBorder="1"/>
    <xf numFmtId="39" fontId="3" fillId="0" borderId="0" xfId="0" applyNumberFormat="1" applyFont="1"/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43" fontId="6" fillId="0" borderId="0" xfId="0" applyNumberFormat="1" applyFont="1"/>
    <xf numFmtId="43" fontId="6" fillId="0" borderId="2" xfId="0" applyNumberFormat="1" applyFont="1" applyBorder="1"/>
  </cellXfs>
  <cellStyles count="2">
    <cellStyle name="Normal" xfId="0" builtinId="0"/>
    <cellStyle name="Normal_f-b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50"/>
  <sheetViews>
    <sheetView tabSelected="1" defaultGridColor="0" colorId="22" zoomScaleNormal="100" workbookViewId="0">
      <selection activeCell="S10" sqref="S9:S10"/>
    </sheetView>
  </sheetViews>
  <sheetFormatPr defaultColWidth="11.6328125" defaultRowHeight="15" x14ac:dyDescent="0.25"/>
  <cols>
    <col min="1" max="1" width="1.6328125" customWidth="1"/>
    <col min="2" max="2" width="42.6328125" customWidth="1"/>
    <col min="3" max="3" width="3.36328125" customWidth="1"/>
    <col min="4" max="4" width="15.81640625" customWidth="1"/>
    <col min="5" max="5" width="3.36328125" customWidth="1"/>
    <col min="6" max="6" width="15.81640625" customWidth="1"/>
    <col min="7" max="7" width="2" customWidth="1"/>
    <col min="8" max="14" width="14.81640625" hidden="1" customWidth="1"/>
    <col min="15" max="15" width="0" hidden="1" customWidth="1"/>
  </cols>
  <sheetData>
    <row r="1" spans="1:14" x14ac:dyDescent="0.25">
      <c r="A1" s="2"/>
      <c r="B1" s="11" t="s">
        <v>64</v>
      </c>
      <c r="C1" s="3"/>
      <c r="D1" s="3"/>
      <c r="E1" s="3"/>
      <c r="F1" s="3"/>
      <c r="G1" s="48"/>
    </row>
    <row r="2" spans="1:14" x14ac:dyDescent="0.25">
      <c r="A2" s="2"/>
      <c r="B2" s="11"/>
      <c r="C2" s="3"/>
      <c r="D2" s="3"/>
      <c r="E2" s="3"/>
      <c r="F2" s="3"/>
      <c r="G2" s="3"/>
    </row>
    <row r="3" spans="1:14" x14ac:dyDescent="0.25">
      <c r="A3" s="2"/>
      <c r="B3" s="3" t="s">
        <v>73</v>
      </c>
      <c r="C3" s="3"/>
      <c r="D3" s="3"/>
      <c r="E3" s="3"/>
      <c r="F3" s="3"/>
      <c r="G3" s="48"/>
    </row>
    <row r="4" spans="1:14" x14ac:dyDescent="0.25">
      <c r="A4" s="4"/>
      <c r="B4" s="49" t="s">
        <v>65</v>
      </c>
      <c r="C4" s="5"/>
      <c r="D4" s="5"/>
      <c r="E4" s="5"/>
      <c r="F4" s="5"/>
      <c r="G4" s="50"/>
    </row>
    <row r="5" spans="1:14" x14ac:dyDescent="0.25">
      <c r="A5" s="4"/>
      <c r="B5" s="23"/>
      <c r="C5" s="5"/>
      <c r="D5" s="5"/>
      <c r="E5" s="5"/>
      <c r="F5" s="5"/>
      <c r="G5" s="5"/>
    </row>
    <row r="6" spans="1:14" x14ac:dyDescent="0.25">
      <c r="A6" s="4"/>
      <c r="B6" s="49" t="s">
        <v>66</v>
      </c>
      <c r="C6" s="5"/>
      <c r="D6" s="5"/>
      <c r="E6" s="5"/>
      <c r="F6" s="5"/>
      <c r="G6" s="50"/>
      <c r="M6" s="31" t="s">
        <v>48</v>
      </c>
      <c r="N6" s="31" t="s">
        <v>50</v>
      </c>
    </row>
    <row r="7" spans="1:14" ht="15.6" thickBot="1" x14ac:dyDescent="0.3">
      <c r="A7" s="4"/>
      <c r="B7" s="6"/>
      <c r="C7" s="5"/>
      <c r="D7" s="5"/>
      <c r="E7" s="5"/>
      <c r="F7" s="5"/>
      <c r="G7" s="5"/>
      <c r="H7" s="28" t="s">
        <v>42</v>
      </c>
      <c r="I7" s="28" t="s">
        <v>46</v>
      </c>
      <c r="J7" s="28" t="s">
        <v>43</v>
      </c>
      <c r="K7" s="28" t="s">
        <v>44</v>
      </c>
      <c r="L7" s="28" t="s">
        <v>45</v>
      </c>
      <c r="M7" s="28" t="s">
        <v>49</v>
      </c>
      <c r="N7" s="28" t="s">
        <v>51</v>
      </c>
    </row>
    <row r="8" spans="1:14" x14ac:dyDescent="0.25">
      <c r="A8" s="4"/>
      <c r="B8" s="7"/>
      <c r="C8" s="8"/>
      <c r="D8" s="8"/>
      <c r="E8" s="8"/>
      <c r="F8" s="8"/>
      <c r="G8" s="5"/>
    </row>
    <row r="9" spans="1:14" x14ac:dyDescent="0.25">
      <c r="A9" s="4"/>
      <c r="B9" s="5"/>
      <c r="C9" s="5"/>
      <c r="D9" s="46" t="s">
        <v>28</v>
      </c>
      <c r="E9" s="46"/>
      <c r="F9" s="46"/>
      <c r="G9" s="47"/>
      <c r="H9" s="27"/>
      <c r="I9" s="27"/>
      <c r="J9" s="27"/>
      <c r="K9" s="27"/>
      <c r="L9" s="27"/>
      <c r="M9" s="27"/>
    </row>
    <row r="10" spans="1:14" x14ac:dyDescent="0.25">
      <c r="A10" s="4"/>
      <c r="B10" s="4"/>
      <c r="C10" s="4"/>
      <c r="D10" s="24">
        <v>2022</v>
      </c>
      <c r="E10" s="24"/>
      <c r="F10" s="24">
        <v>2021</v>
      </c>
      <c r="G10" s="24"/>
      <c r="H10" s="27"/>
      <c r="I10" s="27"/>
      <c r="J10" s="27"/>
      <c r="K10" s="27"/>
      <c r="L10" s="27"/>
      <c r="M10" s="27"/>
    </row>
    <row r="11" spans="1:14" x14ac:dyDescent="0.25">
      <c r="A11" s="9" t="s">
        <v>0</v>
      </c>
      <c r="B11" s="9" t="s">
        <v>0</v>
      </c>
      <c r="C11" s="4"/>
      <c r="D11" s="9" t="s">
        <v>0</v>
      </c>
      <c r="E11" s="9"/>
      <c r="F11" s="9"/>
      <c r="G11" s="9"/>
      <c r="H11" s="27"/>
      <c r="I11" s="27"/>
      <c r="J11" s="27"/>
      <c r="K11" s="27"/>
      <c r="L11" s="27"/>
      <c r="M11" s="27"/>
    </row>
    <row r="12" spans="1:14" x14ac:dyDescent="0.25">
      <c r="A12" s="4"/>
      <c r="B12" s="4"/>
      <c r="C12" s="4"/>
      <c r="D12" s="4"/>
      <c r="E12" s="4"/>
      <c r="F12" s="4"/>
      <c r="G12" s="4"/>
      <c r="H12" s="27"/>
      <c r="I12" s="27"/>
      <c r="J12" s="27"/>
      <c r="K12" s="27"/>
      <c r="L12" s="27"/>
      <c r="M12" s="27"/>
    </row>
    <row r="13" spans="1:14" x14ac:dyDescent="0.25">
      <c r="A13" s="9" t="s">
        <v>0</v>
      </c>
      <c r="B13" s="24" t="s">
        <v>30</v>
      </c>
      <c r="C13" s="4"/>
      <c r="D13" s="10" t="s">
        <v>0</v>
      </c>
      <c r="E13" s="10"/>
      <c r="F13" s="10"/>
      <c r="G13" s="10"/>
      <c r="H13" s="27"/>
      <c r="I13" s="27"/>
      <c r="J13" s="27"/>
      <c r="K13" s="27"/>
      <c r="L13" s="27"/>
      <c r="M13" s="27"/>
    </row>
    <row r="14" spans="1:14" x14ac:dyDescent="0.25">
      <c r="A14" s="4"/>
      <c r="B14" s="4"/>
      <c r="C14" s="4"/>
      <c r="D14" s="4"/>
      <c r="E14" s="4"/>
      <c r="F14" s="4"/>
      <c r="G14" s="4"/>
      <c r="H14" s="27"/>
      <c r="I14" s="27"/>
      <c r="J14" s="27"/>
      <c r="K14" s="27"/>
      <c r="L14" s="27"/>
      <c r="M14" s="27"/>
    </row>
    <row r="15" spans="1:14" x14ac:dyDescent="0.25">
      <c r="A15" s="4"/>
      <c r="B15" s="4" t="s">
        <v>1</v>
      </c>
      <c r="C15" s="4"/>
      <c r="D15" s="40">
        <f>+H15+I15+J15+K15+L15+M15+N15</f>
        <v>3960843.64</v>
      </c>
      <c r="E15" s="40"/>
      <c r="F15" s="40">
        <v>4030368.88</v>
      </c>
      <c r="G15" s="40"/>
      <c r="H15" s="41">
        <v>3469892.29</v>
      </c>
      <c r="I15" s="41">
        <v>124026.85</v>
      </c>
      <c r="J15" s="41">
        <v>876.02</v>
      </c>
      <c r="K15" s="41">
        <v>290637.42</v>
      </c>
      <c r="L15" s="41">
        <v>74665.62</v>
      </c>
      <c r="M15" s="41">
        <v>745.44</v>
      </c>
      <c r="N15" s="41"/>
    </row>
    <row r="16" spans="1:14" x14ac:dyDescent="0.25">
      <c r="A16" s="4"/>
      <c r="B16" s="4" t="s">
        <v>29</v>
      </c>
      <c r="C16" s="4"/>
      <c r="D16" s="30">
        <f>+H16+I16+J16+K16+L16+M16+N16</f>
        <v>95908.67</v>
      </c>
      <c r="E16" s="30"/>
      <c r="F16" s="30">
        <v>231817.68</v>
      </c>
      <c r="G16" s="30"/>
      <c r="H16" s="27">
        <v>95908.67</v>
      </c>
      <c r="I16" s="27"/>
      <c r="J16" s="27"/>
      <c r="K16" s="27"/>
      <c r="L16" s="27"/>
      <c r="M16" s="27"/>
      <c r="N16" s="27"/>
    </row>
    <row r="17" spans="1:15" x14ac:dyDescent="0.25">
      <c r="A17" s="4"/>
      <c r="B17" s="4" t="s">
        <v>2</v>
      </c>
      <c r="C17" s="4"/>
      <c r="D17" s="30">
        <f>+H17+I17+J17+K17+L17+M17+N17</f>
        <v>102842.45999999999</v>
      </c>
      <c r="E17" s="30"/>
      <c r="F17" s="30">
        <v>46211.32</v>
      </c>
      <c r="G17" s="30"/>
      <c r="H17" s="27">
        <f>4272.97+24283.5</f>
        <v>28556.47</v>
      </c>
      <c r="I17" s="27">
        <v>63785.99</v>
      </c>
      <c r="J17" s="27"/>
      <c r="K17" s="27"/>
      <c r="L17" s="27">
        <v>10500</v>
      </c>
      <c r="M17" s="27"/>
      <c r="N17" s="27"/>
    </row>
    <row r="18" spans="1:15" x14ac:dyDescent="0.25">
      <c r="A18" s="4"/>
      <c r="B18" s="4" t="s">
        <v>3</v>
      </c>
      <c r="C18" s="4"/>
      <c r="D18" s="30"/>
      <c r="E18" s="30"/>
      <c r="F18" s="30"/>
      <c r="G18" s="30"/>
      <c r="H18" s="27"/>
      <c r="I18" s="27"/>
      <c r="J18" s="27"/>
      <c r="K18" s="27"/>
      <c r="L18" s="27"/>
      <c r="M18" s="27"/>
      <c r="N18" s="27"/>
    </row>
    <row r="19" spans="1:15" x14ac:dyDescent="0.25">
      <c r="A19" s="4"/>
      <c r="B19" s="4" t="s">
        <v>4</v>
      </c>
      <c r="C19" s="4"/>
      <c r="D19" s="30">
        <f>+H19+I19+J19+K19+L19+M19+N19</f>
        <v>2497049</v>
      </c>
      <c r="E19" s="30"/>
      <c r="F19" s="30">
        <v>2461549</v>
      </c>
      <c r="G19" s="30"/>
      <c r="H19" s="27"/>
      <c r="I19" s="27"/>
      <c r="J19" s="27"/>
      <c r="K19" s="27"/>
      <c r="L19" s="27">
        <f>1445000+1052049</f>
        <v>2497049</v>
      </c>
      <c r="M19" s="27"/>
      <c r="N19" s="27"/>
    </row>
    <row r="20" spans="1:15" x14ac:dyDescent="0.25">
      <c r="A20" s="4"/>
      <c r="B20" s="29" t="s">
        <v>47</v>
      </c>
      <c r="C20" s="4"/>
      <c r="D20" s="30">
        <f>+H20+I20+J20+K20+L20+M20+N20</f>
        <v>5662193.2000000002</v>
      </c>
      <c r="E20" s="30"/>
      <c r="F20" s="30">
        <v>5637396.2800000003</v>
      </c>
      <c r="G20" s="30"/>
      <c r="H20" s="27"/>
      <c r="I20" s="27"/>
      <c r="J20" s="27"/>
      <c r="K20" s="27"/>
      <c r="L20" s="27"/>
      <c r="M20" s="27"/>
      <c r="N20" s="27">
        <v>5662193.2000000002</v>
      </c>
    </row>
    <row r="21" spans="1:15" x14ac:dyDescent="0.25">
      <c r="A21" s="4"/>
      <c r="B21" s="29" t="s">
        <v>59</v>
      </c>
      <c r="C21" s="4"/>
      <c r="D21" s="30"/>
      <c r="E21" s="30"/>
      <c r="F21" s="30"/>
      <c r="G21" s="30"/>
      <c r="H21" s="27"/>
      <c r="I21" s="27"/>
      <c r="J21" s="27"/>
      <c r="K21" s="27"/>
      <c r="L21" s="27"/>
      <c r="M21" s="27"/>
      <c r="N21" s="27"/>
    </row>
    <row r="22" spans="1:15" x14ac:dyDescent="0.25">
      <c r="A22" s="4"/>
      <c r="B22" s="4" t="s">
        <v>74</v>
      </c>
      <c r="C22" s="4"/>
      <c r="D22" s="30">
        <f>+H22+I22+J22+K22+L22+M22+N22</f>
        <v>0</v>
      </c>
      <c r="E22" s="30"/>
      <c r="F22" s="30">
        <v>0</v>
      </c>
      <c r="G22" s="30"/>
      <c r="H22" s="27"/>
      <c r="I22" s="27"/>
      <c r="J22" s="27"/>
      <c r="K22" s="27"/>
      <c r="L22" s="27"/>
      <c r="M22" s="27"/>
      <c r="N22" s="27"/>
    </row>
    <row r="23" spans="1:15" x14ac:dyDescent="0.25">
      <c r="A23" s="4"/>
      <c r="B23" s="29"/>
      <c r="C23" s="4"/>
      <c r="D23" s="30"/>
      <c r="E23" s="30"/>
      <c r="F23" s="30"/>
      <c r="G23" s="30"/>
      <c r="H23" s="27">
        <f>379.22+35788.92+18.04</f>
        <v>36186.18</v>
      </c>
      <c r="I23" s="27">
        <f>14464.55+1979.87</f>
        <v>16444.419999999998</v>
      </c>
      <c r="J23" s="27"/>
      <c r="K23" s="27"/>
      <c r="L23" s="27">
        <v>5798.59</v>
      </c>
      <c r="M23" s="27"/>
      <c r="N23" s="27"/>
      <c r="O23" s="27">
        <f>SUM(H23:N23)</f>
        <v>58429.19</v>
      </c>
    </row>
    <row r="24" spans="1:15" x14ac:dyDescent="0.25">
      <c r="A24" s="4"/>
      <c r="B24" s="4" t="s">
        <v>0</v>
      </c>
      <c r="C24" s="4"/>
      <c r="D24" s="38"/>
      <c r="E24" s="45"/>
      <c r="F24" s="38"/>
      <c r="G24" s="45"/>
      <c r="H24" s="39"/>
      <c r="I24" s="39"/>
      <c r="J24" s="39"/>
      <c r="K24" s="39"/>
      <c r="L24" s="39"/>
      <c r="M24" s="39"/>
      <c r="N24" s="39"/>
    </row>
    <row r="25" spans="1:15" ht="15.6" thickBot="1" x14ac:dyDescent="0.3">
      <c r="A25" s="4"/>
      <c r="B25" s="4" t="s">
        <v>5</v>
      </c>
      <c r="C25" s="4"/>
      <c r="D25" s="42">
        <f t="shared" ref="D25:N25" si="0">SUM(D14:D24)</f>
        <v>12318836.969999999</v>
      </c>
      <c r="E25" s="41"/>
      <c r="F25" s="42">
        <f t="shared" si="0"/>
        <v>12407343.16</v>
      </c>
      <c r="G25" s="41"/>
      <c r="H25" s="42">
        <f t="shared" si="0"/>
        <v>3630543.6100000003</v>
      </c>
      <c r="I25" s="42">
        <f t="shared" si="0"/>
        <v>204257.26</v>
      </c>
      <c r="J25" s="42">
        <f t="shared" si="0"/>
        <v>876.02</v>
      </c>
      <c r="K25" s="42">
        <f t="shared" si="0"/>
        <v>290637.42</v>
      </c>
      <c r="L25" s="42">
        <f t="shared" si="0"/>
        <v>2588013.21</v>
      </c>
      <c r="M25" s="42">
        <f t="shared" si="0"/>
        <v>745.44</v>
      </c>
      <c r="N25" s="42">
        <f t="shared" si="0"/>
        <v>5662193.2000000002</v>
      </c>
    </row>
    <row r="26" spans="1:15" ht="15.6" thickTop="1" x14ac:dyDescent="0.25">
      <c r="A26" s="4"/>
      <c r="B26" s="4" t="s">
        <v>0</v>
      </c>
      <c r="C26" s="4"/>
      <c r="D26" s="4"/>
      <c r="E26" s="4"/>
      <c r="F26" s="4"/>
      <c r="G26" s="4"/>
      <c r="H26" s="27"/>
      <c r="I26" s="27"/>
      <c r="J26" s="27"/>
      <c r="K26" s="27"/>
      <c r="L26" s="27"/>
      <c r="M26" s="27"/>
      <c r="N26" s="27"/>
    </row>
    <row r="27" spans="1:15" x14ac:dyDescent="0.25">
      <c r="A27" s="4"/>
      <c r="B27" s="4" t="s">
        <v>0</v>
      </c>
      <c r="C27" s="4"/>
      <c r="D27" s="4"/>
      <c r="E27" s="4"/>
      <c r="F27" s="4"/>
      <c r="G27" s="4"/>
      <c r="H27" s="27"/>
      <c r="I27" s="27"/>
      <c r="J27" s="27"/>
      <c r="K27" s="27"/>
      <c r="L27" s="27"/>
      <c r="M27" s="27"/>
      <c r="N27" s="27"/>
    </row>
    <row r="28" spans="1:15" x14ac:dyDescent="0.25">
      <c r="A28" s="4"/>
      <c r="B28" s="24" t="s">
        <v>6</v>
      </c>
      <c r="C28" s="4"/>
      <c r="D28" s="4"/>
      <c r="E28" s="4"/>
      <c r="F28" s="4"/>
      <c r="G28" s="4"/>
      <c r="H28" s="27"/>
      <c r="I28" s="27"/>
      <c r="J28" s="27"/>
      <c r="K28" s="27"/>
      <c r="L28" s="27"/>
      <c r="M28" s="27"/>
      <c r="N28" s="27"/>
    </row>
    <row r="29" spans="1:15" x14ac:dyDescent="0.25">
      <c r="A29" s="4"/>
      <c r="B29" s="4" t="s">
        <v>0</v>
      </c>
      <c r="C29" s="4"/>
      <c r="D29" s="4"/>
      <c r="E29" s="4"/>
      <c r="F29" s="4"/>
      <c r="G29" s="4"/>
      <c r="H29" s="27"/>
      <c r="I29" s="27"/>
      <c r="J29" s="27"/>
      <c r="K29" s="27"/>
      <c r="L29" s="27"/>
      <c r="M29" s="27"/>
      <c r="N29" s="27"/>
    </row>
    <row r="30" spans="1:15" x14ac:dyDescent="0.25">
      <c r="A30" s="4"/>
      <c r="B30" s="4" t="s">
        <v>31</v>
      </c>
      <c r="C30" s="4"/>
      <c r="D30" s="40">
        <f t="shared" ref="D30:D35" si="1">+H30+I30+J30+K30+L30+M30+N30</f>
        <v>2040549</v>
      </c>
      <c r="E30" s="40"/>
      <c r="F30" s="40">
        <v>1590000</v>
      </c>
      <c r="G30" s="40"/>
      <c r="H30" s="41"/>
      <c r="I30" s="41"/>
      <c r="J30" s="41"/>
      <c r="K30" s="41"/>
      <c r="L30" s="41">
        <f>1445000+595549</f>
        <v>2040549</v>
      </c>
      <c r="M30" s="41"/>
      <c r="N30" s="41"/>
    </row>
    <row r="31" spans="1:15" x14ac:dyDescent="0.25">
      <c r="A31" s="4"/>
      <c r="B31" s="4" t="s">
        <v>7</v>
      </c>
      <c r="C31" s="4"/>
      <c r="D31" s="30">
        <f t="shared" si="1"/>
        <v>290951.09999999998</v>
      </c>
      <c r="E31" s="30"/>
      <c r="F31" s="30">
        <v>969624.84</v>
      </c>
      <c r="G31" s="30"/>
      <c r="H31" s="27"/>
      <c r="I31" s="27"/>
      <c r="J31" s="27"/>
      <c r="K31" s="27"/>
      <c r="L31" s="27">
        <f>219634.36+71316.74</f>
        <v>290951.09999999998</v>
      </c>
      <c r="M31" s="27"/>
      <c r="N31" s="27"/>
    </row>
    <row r="32" spans="1:15" x14ac:dyDescent="0.25">
      <c r="A32" s="4"/>
      <c r="B32" s="4" t="s">
        <v>8</v>
      </c>
      <c r="C32" s="4"/>
      <c r="D32" s="30">
        <f t="shared" si="1"/>
        <v>3019026.19</v>
      </c>
      <c r="E32" s="30"/>
      <c r="F32" s="30">
        <v>3112952.98</v>
      </c>
      <c r="G32" s="30"/>
      <c r="H32" s="27">
        <v>2304162.9900000002</v>
      </c>
      <c r="I32" s="27">
        <v>204257.26</v>
      </c>
      <c r="J32" s="27">
        <f>6.4+490.4</f>
        <v>496.79999999999995</v>
      </c>
      <c r="K32" s="27">
        <v>254848.5</v>
      </c>
      <c r="L32" s="27">
        <v>254515.20000000001</v>
      </c>
      <c r="M32" s="27">
        <v>745.44</v>
      </c>
      <c r="N32" s="27"/>
    </row>
    <row r="33" spans="1:15" x14ac:dyDescent="0.25">
      <c r="A33" s="4"/>
      <c r="B33" s="4" t="s">
        <v>32</v>
      </c>
      <c r="C33" s="4"/>
      <c r="D33" s="30">
        <f t="shared" si="1"/>
        <v>160651.32</v>
      </c>
      <c r="E33" s="30"/>
      <c r="F33" s="30">
        <v>274073.46000000002</v>
      </c>
      <c r="G33" s="30"/>
      <c r="H33" s="27">
        <v>160651.32</v>
      </c>
      <c r="I33" s="27"/>
      <c r="J33" s="27"/>
      <c r="K33" s="27"/>
      <c r="L33" s="27"/>
      <c r="M33" s="27"/>
      <c r="N33" s="27"/>
    </row>
    <row r="34" spans="1:15" x14ac:dyDescent="0.25">
      <c r="A34" s="4"/>
      <c r="B34" s="29" t="s">
        <v>52</v>
      </c>
      <c r="C34" s="4"/>
      <c r="D34" s="30">
        <f t="shared" si="1"/>
        <v>5662193.2000000002</v>
      </c>
      <c r="E34" s="30"/>
      <c r="F34" s="30">
        <v>5637396.2800000003</v>
      </c>
      <c r="G34" s="30"/>
      <c r="H34" s="27"/>
      <c r="I34" s="27"/>
      <c r="J34" s="27"/>
      <c r="K34" s="27"/>
      <c r="L34" s="27"/>
      <c r="M34" s="27"/>
      <c r="N34" s="27">
        <v>5662193.2000000002</v>
      </c>
    </row>
    <row r="35" spans="1:15" x14ac:dyDescent="0.25">
      <c r="A35" s="4"/>
      <c r="B35" s="4" t="s">
        <v>9</v>
      </c>
      <c r="C35" s="4"/>
      <c r="D35" s="30">
        <f t="shared" si="1"/>
        <v>1145466.1599999999</v>
      </c>
      <c r="E35" s="30"/>
      <c r="F35" s="30">
        <v>823295.6</v>
      </c>
      <c r="G35" s="30"/>
      <c r="H35" s="27">
        <v>1145466.1599999999</v>
      </c>
      <c r="I35" s="27"/>
      <c r="J35" s="27"/>
      <c r="K35" s="27"/>
      <c r="L35" s="27"/>
      <c r="M35" s="27"/>
      <c r="N35" s="27"/>
    </row>
    <row r="36" spans="1:15" x14ac:dyDescent="0.25">
      <c r="A36" s="4"/>
      <c r="B36" s="29"/>
      <c r="C36" s="4"/>
      <c r="D36" s="30"/>
      <c r="E36" s="30"/>
      <c r="F36" s="30"/>
      <c r="G36" s="30"/>
      <c r="H36" s="27">
        <f>14464.55+5798.59</f>
        <v>20263.14</v>
      </c>
      <c r="I36" s="27"/>
      <c r="J36" s="27">
        <v>379.22</v>
      </c>
      <c r="K36" s="27">
        <v>35788.92</v>
      </c>
      <c r="L36" s="27">
        <f>18.04+1979.87</f>
        <v>1997.9099999999999</v>
      </c>
      <c r="M36" s="27"/>
      <c r="N36" s="27"/>
      <c r="O36" s="27">
        <f>SUM(H36:N36)</f>
        <v>58429.19</v>
      </c>
    </row>
    <row r="37" spans="1:15" x14ac:dyDescent="0.25">
      <c r="A37" s="2"/>
      <c r="B37" s="4"/>
      <c r="C37" s="4"/>
      <c r="D37" s="43"/>
      <c r="E37" s="40"/>
      <c r="F37" s="43"/>
      <c r="G37" s="40"/>
      <c r="H37" s="44"/>
      <c r="I37" s="44"/>
      <c r="J37" s="44"/>
      <c r="K37" s="44"/>
      <c r="L37" s="44"/>
      <c r="M37" s="44"/>
      <c r="N37" s="44"/>
    </row>
    <row r="38" spans="1:15" ht="15.6" thickBot="1" x14ac:dyDescent="0.3">
      <c r="A38" s="2"/>
      <c r="B38" s="4" t="s">
        <v>10</v>
      </c>
      <c r="C38" s="4"/>
      <c r="D38" s="42">
        <f>SUM(D30:D37)</f>
        <v>12318836.970000001</v>
      </c>
      <c r="E38" s="41"/>
      <c r="F38" s="42">
        <f>SUM(F30:F37)</f>
        <v>12407343.16</v>
      </c>
      <c r="G38" s="41"/>
      <c r="H38" s="42">
        <f t="shared" ref="H38:N38" si="2">SUM(H30:H37)</f>
        <v>3630543.61</v>
      </c>
      <c r="I38" s="42">
        <f t="shared" si="2"/>
        <v>204257.26</v>
      </c>
      <c r="J38" s="42">
        <f t="shared" si="2"/>
        <v>876.02</v>
      </c>
      <c r="K38" s="42">
        <f t="shared" si="2"/>
        <v>290637.42</v>
      </c>
      <c r="L38" s="42">
        <f t="shared" si="2"/>
        <v>2588013.2100000004</v>
      </c>
      <c r="M38" s="42">
        <f t="shared" si="2"/>
        <v>745.44</v>
      </c>
      <c r="N38" s="42">
        <f t="shared" si="2"/>
        <v>5662193.2000000002</v>
      </c>
    </row>
    <row r="39" spans="1:15" ht="15.6" thickTop="1" x14ac:dyDescent="0.25">
      <c r="A39" s="2"/>
      <c r="B39" s="4"/>
      <c r="C39" s="4"/>
      <c r="D39" s="4"/>
      <c r="E39" s="4"/>
      <c r="F39" s="4"/>
      <c r="G39" s="4"/>
      <c r="H39" s="27"/>
      <c r="I39" s="27"/>
      <c r="J39" s="27"/>
      <c r="K39" s="27"/>
      <c r="L39" s="27"/>
      <c r="M39" s="27"/>
      <c r="N39" s="27"/>
    </row>
    <row r="40" spans="1:15" x14ac:dyDescent="0.25">
      <c r="A40" s="2"/>
      <c r="B40" s="4"/>
      <c r="C40" s="4"/>
      <c r="D40" s="21"/>
      <c r="E40" s="21"/>
      <c r="F40" s="21"/>
      <c r="G40" s="21"/>
      <c r="H40" s="27"/>
      <c r="I40" s="27"/>
      <c r="J40" s="27"/>
      <c r="K40" s="27"/>
      <c r="L40" s="27"/>
      <c r="M40" s="27"/>
      <c r="N40" s="27"/>
    </row>
    <row r="41" spans="1:15" x14ac:dyDescent="0.25">
      <c r="A41" s="2"/>
      <c r="B41" s="4"/>
      <c r="C41" s="4"/>
      <c r="D41" s="4"/>
      <c r="E41" s="4"/>
      <c r="F41" s="4"/>
      <c r="G41" s="4"/>
      <c r="H41" s="27"/>
      <c r="I41" s="27"/>
      <c r="J41" s="27"/>
      <c r="K41" s="27"/>
      <c r="L41" s="27"/>
      <c r="M41" s="27"/>
      <c r="N41" s="27"/>
    </row>
    <row r="42" spans="1:15" x14ac:dyDescent="0.25">
      <c r="A42" s="2"/>
      <c r="B42" s="4" t="s">
        <v>69</v>
      </c>
      <c r="C42" s="4"/>
      <c r="D42" s="4"/>
      <c r="E42" s="4"/>
      <c r="F42" s="4"/>
      <c r="G42" s="4"/>
      <c r="H42" s="27"/>
      <c r="I42" s="27"/>
      <c r="J42" s="27"/>
      <c r="K42" s="27"/>
      <c r="L42" s="27"/>
      <c r="M42" s="27"/>
      <c r="N42" s="27"/>
    </row>
    <row r="43" spans="1:15" ht="15" customHeight="1" x14ac:dyDescent="0.25">
      <c r="A43" s="2"/>
      <c r="B43" s="4"/>
      <c r="C43" s="4"/>
      <c r="D43" s="4"/>
      <c r="E43" s="4"/>
      <c r="F43" s="4"/>
      <c r="G43" s="4"/>
      <c r="H43" s="27"/>
      <c r="I43" s="27"/>
      <c r="J43" s="27"/>
      <c r="K43" s="27"/>
      <c r="L43" s="27"/>
      <c r="M43" s="27"/>
      <c r="N43" s="27"/>
    </row>
    <row r="44" spans="1:15" x14ac:dyDescent="0.25">
      <c r="A44" s="2"/>
      <c r="B44" s="4" t="s">
        <v>70</v>
      </c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</row>
    <row r="45" spans="1:15" x14ac:dyDescent="0.25">
      <c r="B45" s="4" t="s">
        <v>75</v>
      </c>
      <c r="C45" s="1"/>
      <c r="D45" s="1"/>
      <c r="E45" s="1"/>
      <c r="F45" s="1"/>
      <c r="G45" s="1"/>
      <c r="H45" s="27"/>
      <c r="I45" s="27"/>
      <c r="J45" s="27"/>
      <c r="K45" s="27"/>
      <c r="L45" s="27"/>
      <c r="M45" s="27"/>
      <c r="N45" s="27"/>
    </row>
    <row r="46" spans="1:15" x14ac:dyDescent="0.25">
      <c r="B46" s="1"/>
      <c r="C46" s="1"/>
      <c r="D46" s="1"/>
      <c r="E46" s="1"/>
      <c r="F46" s="1"/>
      <c r="G46" s="1"/>
      <c r="H46" s="27"/>
      <c r="I46" s="27"/>
      <c r="J46" s="27"/>
      <c r="K46" s="27"/>
      <c r="L46" s="27"/>
      <c r="M46" s="27"/>
      <c r="N46" s="27"/>
    </row>
    <row r="47" spans="1:15" x14ac:dyDescent="0.25">
      <c r="B47" s="1"/>
      <c r="C47" s="1"/>
      <c r="D47" s="1"/>
      <c r="E47" s="1"/>
      <c r="F47" s="1"/>
      <c r="G47" s="1"/>
      <c r="H47" s="27"/>
      <c r="I47" s="27"/>
      <c r="J47" s="27"/>
      <c r="K47" s="27"/>
      <c r="L47" s="27"/>
      <c r="M47" s="27"/>
    </row>
    <row r="48" spans="1:15" x14ac:dyDescent="0.25">
      <c r="B48" s="1"/>
      <c r="C48" s="1"/>
      <c r="D48" s="1"/>
      <c r="E48" s="1"/>
      <c r="F48" s="1"/>
      <c r="G48" s="1"/>
      <c r="H48" s="27"/>
      <c r="I48" s="27"/>
      <c r="J48" s="27"/>
      <c r="K48" s="27"/>
      <c r="L48" s="27"/>
      <c r="M48" s="27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</sheetData>
  <phoneticPr fontId="0" type="noConversion"/>
  <printOptions horizontalCentered="1"/>
  <pageMargins left="0.6" right="0.6" top="0.5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topLeftCell="A30" zoomScale="87" workbookViewId="0">
      <selection activeCell="C39" sqref="C39"/>
    </sheetView>
  </sheetViews>
  <sheetFormatPr defaultRowHeight="15" x14ac:dyDescent="0.25"/>
  <cols>
    <col min="1" max="1" width="45.81640625" customWidth="1"/>
    <col min="2" max="2" width="3.81640625" customWidth="1"/>
    <col min="3" max="3" width="13.81640625" customWidth="1"/>
    <col min="4" max="4" width="3.81640625" customWidth="1"/>
    <col min="5" max="5" width="13.81640625" customWidth="1"/>
  </cols>
  <sheetData>
    <row r="1" spans="1:5" x14ac:dyDescent="0.25">
      <c r="A1" s="11" t="s">
        <v>33</v>
      </c>
      <c r="B1" s="11"/>
      <c r="C1" s="11"/>
      <c r="D1" s="11"/>
      <c r="E1" s="11"/>
    </row>
    <row r="2" spans="1:5" x14ac:dyDescent="0.25">
      <c r="A2" s="11" t="s">
        <v>34</v>
      </c>
      <c r="B2" s="11"/>
      <c r="C2" s="11"/>
      <c r="D2" s="11"/>
      <c r="E2" s="11"/>
    </row>
    <row r="3" spans="1:5" x14ac:dyDescent="0.25">
      <c r="A3" s="11" t="s">
        <v>35</v>
      </c>
      <c r="B3" s="11"/>
      <c r="C3" s="11"/>
      <c r="D3" s="11"/>
      <c r="E3" s="11"/>
    </row>
    <row r="4" spans="1:5" x14ac:dyDescent="0.25">
      <c r="A4" s="12"/>
      <c r="B4" s="12"/>
      <c r="C4" s="12"/>
      <c r="D4" s="12"/>
      <c r="E4" s="12"/>
    </row>
    <row r="5" spans="1:5" x14ac:dyDescent="0.25">
      <c r="A5" s="12"/>
      <c r="B5" s="12"/>
      <c r="C5" s="13" t="s">
        <v>72</v>
      </c>
      <c r="D5" s="12"/>
      <c r="E5" s="13" t="s">
        <v>68</v>
      </c>
    </row>
    <row r="6" spans="1:5" x14ac:dyDescent="0.25">
      <c r="A6" s="12"/>
      <c r="B6" s="12"/>
      <c r="C6" s="12"/>
      <c r="D6" s="12"/>
      <c r="E6" s="12"/>
    </row>
    <row r="7" spans="1:5" x14ac:dyDescent="0.25">
      <c r="A7" s="14" t="s">
        <v>11</v>
      </c>
      <c r="B7" s="12"/>
      <c r="C7" s="12"/>
      <c r="D7" s="12"/>
      <c r="E7" s="12"/>
    </row>
    <row r="8" spans="1:5" x14ac:dyDescent="0.25">
      <c r="A8" s="15" t="s">
        <v>12</v>
      </c>
      <c r="B8" s="12"/>
      <c r="C8" s="12"/>
      <c r="D8" s="12"/>
      <c r="E8" s="12"/>
    </row>
    <row r="9" spans="1:5" x14ac:dyDescent="0.25">
      <c r="A9" s="12"/>
      <c r="B9" s="12"/>
      <c r="C9" s="12"/>
      <c r="D9" s="12"/>
      <c r="E9" s="12"/>
    </row>
    <row r="10" spans="1:5" x14ac:dyDescent="0.25">
      <c r="A10" s="12" t="s">
        <v>13</v>
      </c>
      <c r="B10" s="12"/>
      <c r="C10" s="25">
        <v>270000</v>
      </c>
      <c r="D10" s="12"/>
      <c r="E10" s="25">
        <v>250000</v>
      </c>
    </row>
    <row r="11" spans="1:5" x14ac:dyDescent="0.25">
      <c r="A11" s="12" t="s">
        <v>14</v>
      </c>
      <c r="B11" s="12"/>
      <c r="C11" s="51"/>
      <c r="D11" s="51"/>
      <c r="E11" s="51"/>
    </row>
    <row r="12" spans="1:5" x14ac:dyDescent="0.25">
      <c r="A12" s="12" t="s">
        <v>15</v>
      </c>
      <c r="B12" s="12"/>
      <c r="C12" s="51">
        <f>1218468.29+122909.77</f>
        <v>1341378.06</v>
      </c>
      <c r="D12" s="51"/>
      <c r="E12" s="51">
        <f>1220800.37+30813.71</f>
        <v>1251614.08</v>
      </c>
    </row>
    <row r="13" spans="1:5" x14ac:dyDescent="0.25">
      <c r="A13" s="12" t="s">
        <v>36</v>
      </c>
      <c r="B13" s="12"/>
      <c r="C13" s="51">
        <v>216655.02</v>
      </c>
      <c r="D13" s="51"/>
      <c r="E13" s="51">
        <v>118574.44</v>
      </c>
    </row>
    <row r="14" spans="1:5" x14ac:dyDescent="0.25">
      <c r="A14" s="12" t="s">
        <v>16</v>
      </c>
      <c r="B14" s="12"/>
      <c r="C14" s="51">
        <v>8848046.1300000008</v>
      </c>
      <c r="D14" s="51"/>
      <c r="E14" s="51">
        <v>8747019.0399999991</v>
      </c>
    </row>
    <row r="15" spans="1:5" x14ac:dyDescent="0.25">
      <c r="A15" s="12" t="s">
        <v>55</v>
      </c>
      <c r="B15" s="12"/>
      <c r="C15" s="52">
        <v>80783.86</v>
      </c>
      <c r="D15" s="51"/>
      <c r="E15" s="52">
        <f>97.22+116895.03</f>
        <v>116992.25</v>
      </c>
    </row>
    <row r="16" spans="1:5" x14ac:dyDescent="0.25">
      <c r="A16" s="12"/>
      <c r="B16" s="12"/>
      <c r="C16" s="51"/>
      <c r="D16" s="51"/>
      <c r="E16" s="51"/>
    </row>
    <row r="17" spans="1:5" x14ac:dyDescent="0.25">
      <c r="A17" s="12" t="s">
        <v>17</v>
      </c>
      <c r="B17" s="12"/>
      <c r="C17" s="52">
        <f>SUM(C10:C16)</f>
        <v>10756863.07</v>
      </c>
      <c r="D17" s="51"/>
      <c r="E17" s="52">
        <f>SUM(E10:E16)</f>
        <v>10484199.809999999</v>
      </c>
    </row>
    <row r="18" spans="1:5" x14ac:dyDescent="0.25">
      <c r="A18" s="12"/>
      <c r="B18" s="12"/>
      <c r="C18" s="51"/>
      <c r="D18" s="51"/>
      <c r="E18" s="51"/>
    </row>
    <row r="19" spans="1:5" x14ac:dyDescent="0.25">
      <c r="A19" s="15" t="s">
        <v>18</v>
      </c>
      <c r="B19" s="12"/>
      <c r="C19" s="51"/>
      <c r="D19" s="51"/>
      <c r="E19" s="51"/>
    </row>
    <row r="20" spans="1:5" x14ac:dyDescent="0.25">
      <c r="A20" s="12"/>
      <c r="B20" s="12"/>
      <c r="C20" s="51"/>
      <c r="D20" s="51"/>
      <c r="E20" s="51"/>
    </row>
    <row r="21" spans="1:5" x14ac:dyDescent="0.25">
      <c r="A21" s="12" t="s">
        <v>37</v>
      </c>
      <c r="B21" s="12"/>
      <c r="C21" s="51"/>
      <c r="D21" s="51"/>
      <c r="E21" s="51"/>
    </row>
    <row r="22" spans="1:5" x14ac:dyDescent="0.25">
      <c r="A22" s="12" t="s">
        <v>38</v>
      </c>
      <c r="B22" s="12"/>
      <c r="C22" s="51">
        <v>3380321.72</v>
      </c>
      <c r="D22" s="51"/>
      <c r="E22" s="51">
        <v>3376210.98</v>
      </c>
    </row>
    <row r="23" spans="1:5" x14ac:dyDescent="0.25">
      <c r="A23" s="12" t="s">
        <v>19</v>
      </c>
      <c r="B23" s="12"/>
      <c r="C23" s="51">
        <f>1145333.31+14775.55</f>
        <v>1160108.8600000001</v>
      </c>
      <c r="D23" s="51"/>
      <c r="E23" s="51">
        <f>1148463.11+2619.1</f>
        <v>1151082.2100000002</v>
      </c>
    </row>
    <row r="24" spans="1:5" x14ac:dyDescent="0.25">
      <c r="A24" s="12" t="s">
        <v>39</v>
      </c>
      <c r="B24" s="12"/>
      <c r="C24" s="51">
        <v>5621675</v>
      </c>
      <c r="D24" s="51"/>
      <c r="E24" s="51">
        <v>5621675</v>
      </c>
    </row>
    <row r="25" spans="1:5" x14ac:dyDescent="0.25">
      <c r="A25" s="12" t="s">
        <v>56</v>
      </c>
      <c r="B25" s="12"/>
      <c r="C25" s="52">
        <f>2336.93+250</f>
        <v>2586.9299999999998</v>
      </c>
      <c r="D25" s="51"/>
      <c r="E25" s="52">
        <v>250</v>
      </c>
    </row>
    <row r="26" spans="1:5" x14ac:dyDescent="0.25">
      <c r="A26" s="12"/>
      <c r="B26" s="12"/>
      <c r="C26" s="51"/>
      <c r="D26" s="51"/>
      <c r="E26" s="51"/>
    </row>
    <row r="27" spans="1:5" x14ac:dyDescent="0.25">
      <c r="A27" s="12" t="s">
        <v>20</v>
      </c>
      <c r="B27" s="12"/>
      <c r="C27" s="52">
        <f>SUM(C21:C26)</f>
        <v>10164692.51</v>
      </c>
      <c r="D27" s="51"/>
      <c r="E27" s="52">
        <f>SUM(E21:E26)</f>
        <v>10149218.190000001</v>
      </c>
    </row>
    <row r="28" spans="1:5" x14ac:dyDescent="0.25">
      <c r="A28" s="12"/>
      <c r="B28" s="12"/>
      <c r="C28" s="51"/>
      <c r="D28" s="51"/>
      <c r="E28" s="51"/>
    </row>
    <row r="29" spans="1:5" x14ac:dyDescent="0.25">
      <c r="A29" s="12" t="s">
        <v>25</v>
      </c>
      <c r="B29" s="12"/>
      <c r="C29" s="51">
        <f>C17-C27</f>
        <v>592170.56000000052</v>
      </c>
      <c r="D29" s="51"/>
      <c r="E29" s="51">
        <f>E17-E27</f>
        <v>334981.61999999732</v>
      </c>
    </row>
    <row r="30" spans="1:5" x14ac:dyDescent="0.25">
      <c r="A30" s="36" t="s">
        <v>60</v>
      </c>
      <c r="B30" s="12"/>
      <c r="C30" s="51"/>
      <c r="D30" s="51"/>
      <c r="E30" s="51"/>
    </row>
    <row r="31" spans="1:5" x14ac:dyDescent="0.25">
      <c r="A31" s="36" t="s">
        <v>61</v>
      </c>
      <c r="B31" s="12"/>
      <c r="C31" s="51"/>
      <c r="D31" s="51"/>
      <c r="E31" s="51"/>
    </row>
    <row r="32" spans="1:5" x14ac:dyDescent="0.25">
      <c r="A32" s="36" t="s">
        <v>62</v>
      </c>
      <c r="B32" s="12"/>
      <c r="C32" s="52">
        <v>0</v>
      </c>
      <c r="D32" s="51"/>
      <c r="E32" s="52">
        <v>0</v>
      </c>
    </row>
    <row r="33" spans="1:5" x14ac:dyDescent="0.25">
      <c r="A33" s="37" t="s">
        <v>63</v>
      </c>
      <c r="B33" s="12"/>
      <c r="C33" s="51">
        <f>SUM(C29:C32)</f>
        <v>592170.56000000052</v>
      </c>
      <c r="D33" s="51"/>
      <c r="E33" s="51">
        <f>SUM(E29:E32)</f>
        <v>334981.61999999732</v>
      </c>
    </row>
    <row r="34" spans="1:5" x14ac:dyDescent="0.25">
      <c r="A34" s="12"/>
      <c r="B34" s="12"/>
      <c r="C34" s="51"/>
      <c r="D34" s="51"/>
      <c r="E34" s="51"/>
    </row>
    <row r="35" spans="1:5" x14ac:dyDescent="0.25">
      <c r="A35" s="12" t="s">
        <v>21</v>
      </c>
      <c r="B35" s="12"/>
      <c r="C35" s="52">
        <f>+E41</f>
        <v>823295.5999999973</v>
      </c>
      <c r="D35" s="51"/>
      <c r="E35" s="52">
        <v>738313.98</v>
      </c>
    </row>
    <row r="36" spans="1:5" x14ac:dyDescent="0.25">
      <c r="A36" s="12"/>
      <c r="B36" s="12"/>
      <c r="C36" s="51"/>
      <c r="D36" s="51"/>
      <c r="E36" s="51"/>
    </row>
    <row r="37" spans="1:5" x14ac:dyDescent="0.25">
      <c r="A37" s="12" t="s">
        <v>22</v>
      </c>
      <c r="B37" s="12"/>
      <c r="C37" s="51">
        <f>+C33+C35</f>
        <v>1415466.1599999978</v>
      </c>
      <c r="D37" s="51"/>
      <c r="E37" s="51">
        <f>+E33+E35</f>
        <v>1073295.5999999973</v>
      </c>
    </row>
    <row r="38" spans="1:5" x14ac:dyDescent="0.25">
      <c r="A38" s="12"/>
      <c r="B38" s="12"/>
      <c r="C38" s="51"/>
      <c r="D38" s="51"/>
      <c r="E38" s="51"/>
    </row>
    <row r="39" spans="1:5" x14ac:dyDescent="0.25">
      <c r="A39" s="12" t="s">
        <v>23</v>
      </c>
      <c r="B39" s="12"/>
      <c r="C39" s="52">
        <f>C10</f>
        <v>270000</v>
      </c>
      <c r="D39" s="51"/>
      <c r="E39" s="52">
        <f>E10</f>
        <v>250000</v>
      </c>
    </row>
    <row r="40" spans="1:5" x14ac:dyDescent="0.25">
      <c r="A40" s="12"/>
      <c r="B40" s="12"/>
      <c r="C40" s="51"/>
      <c r="D40" s="51"/>
      <c r="E40" s="51"/>
    </row>
    <row r="41" spans="1:5" ht="15.6" thickBot="1" x14ac:dyDescent="0.3">
      <c r="A41" s="12" t="s">
        <v>24</v>
      </c>
      <c r="B41" s="12"/>
      <c r="C41" s="26">
        <f>+C37-C39</f>
        <v>1145466.1599999978</v>
      </c>
      <c r="D41" s="12"/>
      <c r="E41" s="26">
        <f>+E37-E39</f>
        <v>823295.5999999973</v>
      </c>
    </row>
    <row r="42" spans="1:5" ht="15.6" thickTop="1" x14ac:dyDescent="0.25">
      <c r="A42" s="12"/>
      <c r="B42" s="12"/>
      <c r="C42" s="12"/>
      <c r="D42" s="12"/>
      <c r="E42" s="12"/>
    </row>
    <row r="43" spans="1:5" x14ac:dyDescent="0.25">
      <c r="A43" s="12"/>
      <c r="B43" s="12"/>
      <c r="C43" s="12"/>
      <c r="D43" s="12"/>
      <c r="E43" s="12"/>
    </row>
  </sheetData>
  <phoneticPr fontId="0" type="noConversion"/>
  <pageMargins left="0.6" right="0.6" top="0.5" bottom="0.5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"/>
  <sheetViews>
    <sheetView zoomScale="87" workbookViewId="0">
      <selection activeCell="A26" sqref="A26"/>
    </sheetView>
  </sheetViews>
  <sheetFormatPr defaultRowHeight="15" x14ac:dyDescent="0.25"/>
  <cols>
    <col min="1" max="11" width="11.81640625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ht="15.6" x14ac:dyDescent="0.3">
      <c r="A5" s="17" t="s">
        <v>26</v>
      </c>
      <c r="B5" s="18"/>
      <c r="C5" s="18"/>
      <c r="D5" s="18"/>
      <c r="E5" s="18"/>
      <c r="F5" s="18"/>
      <c r="G5" s="18"/>
      <c r="H5" s="18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7" spans="1:8" x14ac:dyDescent="0.25">
      <c r="A7" s="35" t="s">
        <v>58</v>
      </c>
      <c r="B7" s="18"/>
      <c r="C7" s="18"/>
      <c r="D7" s="18"/>
      <c r="E7" s="18"/>
      <c r="F7" s="18"/>
      <c r="G7" s="18"/>
      <c r="H7" s="18"/>
    </row>
    <row r="8" spans="1:8" x14ac:dyDescent="0.25">
      <c r="A8" s="22"/>
      <c r="B8" s="18"/>
      <c r="C8" s="18"/>
      <c r="D8" s="18"/>
      <c r="E8" s="18"/>
      <c r="F8" s="18"/>
      <c r="G8" s="18"/>
      <c r="H8" s="18"/>
    </row>
    <row r="9" spans="1:8" x14ac:dyDescent="0.25">
      <c r="A9" s="22"/>
      <c r="B9" s="18"/>
      <c r="C9" s="18"/>
      <c r="D9" s="18"/>
      <c r="E9" s="18"/>
      <c r="F9" s="18"/>
      <c r="G9" s="18"/>
      <c r="H9" s="18"/>
    </row>
    <row r="10" spans="1:8" x14ac:dyDescent="0.25">
      <c r="A10" s="22"/>
      <c r="B10" s="18"/>
      <c r="C10" s="18"/>
      <c r="D10" s="18"/>
      <c r="E10" s="18"/>
      <c r="F10" s="18"/>
      <c r="G10" s="18"/>
      <c r="H10" s="18"/>
    </row>
    <row r="11" spans="1:8" x14ac:dyDescent="0.25">
      <c r="A11" s="22"/>
      <c r="B11" s="18"/>
      <c r="C11" s="18"/>
      <c r="D11" s="18"/>
      <c r="E11" s="18"/>
      <c r="F11" s="18"/>
      <c r="G11" s="18"/>
      <c r="H11" s="18"/>
    </row>
    <row r="12" spans="1:8" ht="15.6" x14ac:dyDescent="0.3">
      <c r="A12" s="34" t="s">
        <v>57</v>
      </c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  <row r="14" spans="1:8" x14ac:dyDescent="0.25">
      <c r="A14" s="35" t="s">
        <v>67</v>
      </c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 t="s">
        <v>27</v>
      </c>
      <c r="B17" s="18"/>
      <c r="C17" s="18"/>
      <c r="D17" s="18"/>
      <c r="E17" s="18"/>
      <c r="F17" s="18"/>
      <c r="G17" s="18"/>
      <c r="H17" s="18"/>
    </row>
    <row r="18" spans="1:8" x14ac:dyDescent="0.25">
      <c r="A18" s="19"/>
      <c r="B18" s="19"/>
      <c r="C18" s="19"/>
      <c r="D18" s="19"/>
      <c r="E18" s="19"/>
      <c r="F18" s="19"/>
      <c r="G18" s="19"/>
      <c r="H18" s="19"/>
    </row>
    <row r="19" spans="1:8" x14ac:dyDescent="0.25">
      <c r="A19" s="19"/>
      <c r="B19" s="19"/>
      <c r="C19" s="19"/>
      <c r="D19" s="19"/>
      <c r="E19" s="19"/>
      <c r="F19" s="19"/>
      <c r="G19" s="19"/>
      <c r="H19" s="19"/>
    </row>
    <row r="20" spans="1:8" x14ac:dyDescent="0.25">
      <c r="A20" s="19"/>
      <c r="B20" s="19"/>
      <c r="C20" s="19"/>
      <c r="D20" s="19"/>
      <c r="E20" s="19"/>
      <c r="F20" s="19"/>
      <c r="G20" s="19"/>
      <c r="H20" s="19"/>
    </row>
    <row r="21" spans="1:8" x14ac:dyDescent="0.25">
      <c r="A21" s="19"/>
      <c r="B21" s="19"/>
      <c r="C21" s="19"/>
      <c r="D21" s="19"/>
      <c r="E21" s="19"/>
      <c r="F21" s="19"/>
      <c r="G21" s="19"/>
      <c r="H21" s="19"/>
    </row>
    <row r="22" spans="1:8" x14ac:dyDescent="0.25">
      <c r="A22" s="19" t="s">
        <v>40</v>
      </c>
      <c r="B22" s="19"/>
      <c r="C22" s="19"/>
      <c r="D22" s="19"/>
      <c r="E22" s="19"/>
      <c r="F22" s="19"/>
      <c r="G22" s="19"/>
      <c r="H22" s="19"/>
    </row>
    <row r="23" spans="1:8" x14ac:dyDescent="0.25">
      <c r="A23" s="16" t="s">
        <v>71</v>
      </c>
      <c r="B23" s="19"/>
      <c r="C23" s="19"/>
      <c r="D23" s="19"/>
      <c r="E23" s="19"/>
      <c r="F23" s="19"/>
      <c r="G23" s="19"/>
      <c r="H23" s="19"/>
    </row>
    <row r="24" spans="1:8" x14ac:dyDescent="0.25">
      <c r="A24" s="16" t="s">
        <v>76</v>
      </c>
      <c r="B24" s="19"/>
      <c r="C24" s="19"/>
      <c r="D24" s="19"/>
      <c r="E24" s="19"/>
      <c r="F24" s="19"/>
      <c r="G24" s="19"/>
      <c r="H24" s="19"/>
    </row>
    <row r="25" spans="1:8" x14ac:dyDescent="0.25">
      <c r="A25" s="16" t="s">
        <v>77</v>
      </c>
      <c r="B25" s="19"/>
      <c r="C25" s="19"/>
      <c r="D25" s="19"/>
      <c r="E25" s="19"/>
      <c r="F25" s="19"/>
      <c r="G25" s="19"/>
      <c r="H25" s="19"/>
    </row>
    <row r="26" spans="1:8" x14ac:dyDescent="0.25">
      <c r="A26" s="19" t="s">
        <v>41</v>
      </c>
      <c r="B26" s="19"/>
      <c r="C26" s="19"/>
      <c r="D26" s="19"/>
      <c r="E26" s="19"/>
      <c r="F26" s="19"/>
      <c r="G26" s="19"/>
      <c r="H26" s="19"/>
    </row>
    <row r="27" spans="1:8" x14ac:dyDescent="0.25">
      <c r="A27" s="19"/>
      <c r="B27" s="19"/>
      <c r="C27" s="19"/>
      <c r="D27" s="19"/>
      <c r="E27" s="19"/>
      <c r="F27" s="19"/>
      <c r="G27" s="19"/>
      <c r="H27" s="19"/>
    </row>
    <row r="28" spans="1:8" x14ac:dyDescent="0.25">
      <c r="A28" s="19"/>
      <c r="B28" s="19"/>
      <c r="C28" s="19"/>
      <c r="D28" s="19"/>
      <c r="E28" s="19"/>
      <c r="F28" s="19"/>
      <c r="G28" s="19"/>
      <c r="H28" s="19"/>
    </row>
    <row r="29" spans="1:8" x14ac:dyDescent="0.25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19"/>
      <c r="B30" s="19"/>
      <c r="C30" s="19"/>
      <c r="D30" s="19"/>
      <c r="E30" s="19"/>
      <c r="F30" s="19"/>
      <c r="G30" s="19"/>
      <c r="H30" s="19"/>
    </row>
    <row r="31" spans="1:8" x14ac:dyDescent="0.25">
      <c r="A31" s="19"/>
      <c r="B31" s="19"/>
      <c r="C31" s="19"/>
      <c r="D31" s="19"/>
      <c r="E31" s="32" t="s">
        <v>54</v>
      </c>
      <c r="F31" s="20"/>
      <c r="G31" s="19"/>
      <c r="H31" s="19"/>
    </row>
    <row r="32" spans="1:8" x14ac:dyDescent="0.25">
      <c r="A32" s="19"/>
      <c r="B32" s="19"/>
      <c r="C32" s="19"/>
      <c r="D32" s="19"/>
      <c r="E32" s="33" t="s">
        <v>53</v>
      </c>
      <c r="F32" s="18"/>
      <c r="G32" s="19"/>
      <c r="H32" s="19"/>
    </row>
    <row r="33" spans="1:8" x14ac:dyDescent="0.25">
      <c r="A33" s="19"/>
      <c r="B33" s="19"/>
      <c r="C33" s="19"/>
      <c r="D33" s="19"/>
      <c r="E33" s="19"/>
      <c r="F33" s="19"/>
      <c r="G33" s="19"/>
      <c r="H33" s="19"/>
    </row>
    <row r="34" spans="1:8" x14ac:dyDescent="0.25">
      <c r="A34" s="2"/>
      <c r="B34" s="2"/>
      <c r="C34" s="2"/>
      <c r="D34" s="2"/>
      <c r="E34" s="2"/>
      <c r="F34" s="2"/>
      <c r="G34" s="2"/>
    </row>
    <row r="35" spans="1:8" x14ac:dyDescent="0.25">
      <c r="A35" s="2"/>
      <c r="B35" s="2"/>
      <c r="C35" s="2"/>
      <c r="D35" s="2"/>
      <c r="E35" s="2"/>
      <c r="F35" s="2"/>
      <c r="G35" s="2"/>
    </row>
    <row r="36" spans="1:8" x14ac:dyDescent="0.25">
      <c r="A36" s="2"/>
      <c r="B36" s="2"/>
      <c r="C36" s="2"/>
      <c r="D36" s="2"/>
      <c r="E36" s="2"/>
      <c r="F36" s="2"/>
      <c r="G36" s="2"/>
    </row>
    <row r="37" spans="1:8" x14ac:dyDescent="0.25">
      <c r="A37" s="2"/>
      <c r="B37" s="2"/>
      <c r="C37" s="2"/>
      <c r="D37" s="2"/>
      <c r="E37" s="2"/>
      <c r="F37" s="2"/>
      <c r="G37" s="2"/>
    </row>
    <row r="38" spans="1:8" x14ac:dyDescent="0.25">
      <c r="A38" s="2"/>
      <c r="B38" s="2"/>
      <c r="C38" s="2"/>
      <c r="D38" s="2"/>
      <c r="E38" s="2"/>
      <c r="F38" s="2"/>
      <c r="G38" s="2"/>
    </row>
    <row r="39" spans="1:8" x14ac:dyDescent="0.25">
      <c r="A39" s="2"/>
      <c r="B39" s="2"/>
      <c r="C39" s="2"/>
      <c r="D39" s="2"/>
      <c r="E39" s="2"/>
      <c r="F39" s="2"/>
      <c r="G39" s="2"/>
    </row>
    <row r="40" spans="1:8" x14ac:dyDescent="0.25">
      <c r="A40" s="2"/>
      <c r="B40" s="2"/>
      <c r="C40" s="2"/>
      <c r="D40" s="2"/>
      <c r="E40" s="2"/>
      <c r="F40" s="2"/>
      <c r="G40" s="2"/>
    </row>
  </sheetData>
  <phoneticPr fontId="0" type="noConversion"/>
  <printOptions horizontalCentered="1"/>
  <pageMargins left="0.6" right="0.6" top="0.5" bottom="0.5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DCFEC6F15F45BAA006E35DCCD690" ma:contentTypeVersion="10" ma:contentTypeDescription="Create a new document." ma:contentTypeScope="" ma:versionID="ac4fc89ba5f42423760030eb80fe85bd">
  <xsd:schema xmlns:xsd="http://www.w3.org/2001/XMLSchema" xmlns:xs="http://www.w3.org/2001/XMLSchema" xmlns:p="http://schemas.microsoft.com/office/2006/metadata/properties" xmlns:ns2="4064d70a-9291-4977-86f0-5f036c57ccbd" targetNamespace="http://schemas.microsoft.com/office/2006/metadata/properties" ma:root="true" ma:fieldsID="bb5a1e3c7b84a6586fe2e0f79f284bd8" ns2:_="">
    <xsd:import namespace="4064d70a-9291-4977-86f0-5f036c57cc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4d70a-9291-4977-86f0-5f036c57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8E9A46-2D4D-4ED7-8BBA-27DB724B5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14C8AA-F529-49C2-8626-7965D2190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4d70a-9291-4977-86f0-5f036c57c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99C2C2-AD46-401A-9B00-1F0A49328178}">
  <ds:schemaRefs>
    <ds:schemaRef ds:uri="http://schemas.microsoft.com/office/2006/metadata/properties"/>
    <ds:schemaRef ds:uri="4064d70a-9291-4977-86f0-5f036c57ccbd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Major</cp:lastModifiedBy>
  <cp:lastPrinted>2023-09-15T14:50:03Z</cp:lastPrinted>
  <dcterms:created xsi:type="dcterms:W3CDTF">2011-04-20T20:16:21Z</dcterms:created>
  <dcterms:modified xsi:type="dcterms:W3CDTF">2023-09-20T18:39:14Z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0x010100D843DCFEC6F15F45BAA006E35DCCD690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2023-09-15T14:57:12Z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07657952-67f0-42e2-817f-b697f5b938c9</vt:lpwstr>
  </property>
  <property fmtid="{D5CDD505-2E9C-101B-9397-08002B2CF9AE}" pid="8" name="MSIP_Label_defa4170-0d19-0005-0004-bc88714345d2_ActionId">
    <vt:lpwstr>404440ad-08c3-4114-886c-46b9b629f602</vt:lpwstr>
  </property>
  <property fmtid="{D5CDD505-2E9C-101B-9397-08002B2CF9AE}" pid="9" name="MSIP_Label_defa4170-0d19-0005-0004-bc88714345d2_ContentBits">
    <vt:lpwstr>0</vt:lpwstr>
  </property>
</Properties>
</file>