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tabRatio="604" firstSheet="11" activeTab="19"/>
  </bookViews>
  <sheets>
    <sheet name="Sheet A" sheetId="1" r:id="rId1"/>
    <sheet name="Sheet 1" sheetId="2" r:id="rId2"/>
    <sheet name="Sheet 1a" sheetId="3" r:id="rId3"/>
    <sheet name="Sheet 2" sheetId="4" r:id="rId4"/>
    <sheet name="Sheet 3" sheetId="5" r:id="rId5"/>
    <sheet name="sheet3a" sheetId="6" r:id="rId6"/>
    <sheet name="Sheet 3b(1)" sheetId="7" r:id="rId7"/>
    <sheet name="Sheet 3b(2)" sheetId="8" r:id="rId8"/>
    <sheet name="Sheet 3c" sheetId="9" r:id="rId9"/>
    <sheet name="Sheet 4-11" sheetId="10" r:id="rId10"/>
    <sheet name="Sheet 12-19 (incap)" sheetId="11" r:id="rId11"/>
    <sheet name="Sheet 20-30 (outcap)" sheetId="12" r:id="rId12"/>
    <sheet name="Sheet 38" sheetId="13" r:id="rId13"/>
    <sheet name="Sheet 39" sheetId="14" r:id="rId14"/>
    <sheet name="Sheet 40" sheetId="15" r:id="rId15"/>
    <sheet name="Sheet 40a" sheetId="16" r:id="rId16"/>
    <sheet name="Sheet 40b c" sheetId="17" r:id="rId17"/>
    <sheet name="Sheet 40 d" sheetId="18" r:id="rId18"/>
    <sheet name="Sheet 41" sheetId="19" r:id="rId19"/>
    <sheet name="Sheet 42" sheetId="20" r:id="rId20"/>
    <sheet name="Sheet 43" sheetId="21" r:id="rId21"/>
    <sheet name="Sheet 44" sheetId="22" r:id="rId22"/>
  </sheets>
  <definedNames>
    <definedName name="_xlnm.Print_Area" localSheetId="1">'Sheet 1'!$A$1:$U$41</definedName>
    <definedName name="_xlnm.Print_Area" localSheetId="10">'Sheet 12-19 (incap)'!$A$306:$N$331</definedName>
    <definedName name="_xlnm.Print_Area" localSheetId="11">'Sheet 20-30 (outcap)'!$A$344:$N$368</definedName>
    <definedName name="_xlnm.Print_Area" localSheetId="12">'Sheet 38'!$A$3:$K$42</definedName>
    <definedName name="_xlnm.Print_Area" localSheetId="6">'Sheet 3b(1)'!$A$1:$M$49</definedName>
    <definedName name="_xlnm.Print_Area" localSheetId="7">'Sheet 3b(2)'!$A$1:$H$20</definedName>
    <definedName name="_xlnm.Print_Area" localSheetId="8">'Sheet 3c'!$A$1:$F$29</definedName>
    <definedName name="_xlnm.Print_Area" localSheetId="17">'Sheet 40 d'!$A$1:$K$29</definedName>
    <definedName name="_xlnm.Print_Area" localSheetId="16">'Sheet 40b c'!$A$1:$J$30</definedName>
    <definedName name="_xlnm.Print_Area" localSheetId="9">'Sheet 4-11'!$A$288:$K$319</definedName>
    <definedName name="_xlnm.Print_Area" localSheetId="19">'Sheet 42'!$A$1:$N$28</definedName>
    <definedName name="_xlnm.Print_Area" localSheetId="21">'Sheet 44'!$A$1:$M$31</definedName>
    <definedName name="_xlnm.Print_Area" localSheetId="0">'Sheet A'!$A$1:$T$36</definedName>
    <definedName name="_xlnm.Print_Area" localSheetId="5">'sheet3a'!$A$1:$K$30</definedName>
    <definedName name="_xlnm.Print_Area">'Sheet 44'!$A$1:$M$31</definedName>
  </definedNames>
  <calcPr fullCalcOnLoad="1"/>
</workbook>
</file>

<file path=xl/sharedStrings.xml><?xml version="1.0" encoding="utf-8"?>
<sst xmlns="http://schemas.openxmlformats.org/spreadsheetml/2006/main" count="2248" uniqueCount="1148">
  <si>
    <t xml:space="preserve"> Federal and State Grants Receivable</t>
  </si>
  <si>
    <t>Current Taxes</t>
  </si>
  <si>
    <t xml:space="preserve"> CURRENT REVENUE ON A CASH BASIS</t>
  </si>
  <si>
    <t xml:space="preserve"> Due from State of N.J. (c. 20, P.L. 1981)</t>
  </si>
  <si>
    <t xml:space="preserve"> Surplus Balance, January 1st </t>
  </si>
  <si>
    <t xml:space="preserve"> Cash and Investments</t>
  </si>
  <si>
    <t>ASSETS</t>
  </si>
  <si>
    <t>CHANGE IN CURRENT SURPLUS</t>
  </si>
  <si>
    <t>COMPARATIVE STATEMENT OF CURRENT FUND OPERATIONS AND</t>
  </si>
  <si>
    <t>APPENDIX TO BUDGET STATEMENTS</t>
  </si>
  <si>
    <t>Sheet 38</t>
  </si>
  <si>
    <t>(Insert additional, appropriate titles in space above when applicable, if resolution for rider has been approved by the Director)</t>
  </si>
  <si>
    <t xml:space="preserve">       are hereby anticipated as revenue and are hereby appropriated for the purposes to which said revenue is dedicated by statute or other legal requirement."</t>
  </si>
  <si>
    <t xml:space="preserve">       Older Americans Act - Program Contributions;  Municipal Alliance on Alcoholism and Drug Abuse - Program Income;</t>
  </si>
  <si>
    <t xml:space="preserve">       Officers; Unemployment Compensation Insurance; Reimbursement of Sale of Gasoline to State Automobiles; State Training Fees - Uniform Construction Code Act;</t>
  </si>
  <si>
    <t xml:space="preserve">       Bequest, Escheat; Construction Code Fees Due Hackensak Meadowlands Development Commission; Outside Employment of Off-Duty Municipal Police</t>
  </si>
  <si>
    <t>Total Library Appropriation</t>
  </si>
  <si>
    <t>Additional Library Appropriation per Budget Sheet 20</t>
  </si>
  <si>
    <t>Minimum Library Appropriations per R.S. 40:54-8 et seq.</t>
  </si>
  <si>
    <t>16. APPROPRIATIONS FOR LIBRARY PURPOSES</t>
  </si>
  <si>
    <t>MUNICIPAL AND JOINT FREE PUBLIC LIBRARY MINIMUM TAX LEVY AND ADDITIONAL APPROPRIATION</t>
  </si>
  <si>
    <t>53-999</t>
  </si>
  <si>
    <t xml:space="preserve"> Assessment Appropriations</t>
  </si>
  <si>
    <t xml:space="preserve"> Total           Utility</t>
  </si>
  <si>
    <t>53-925</t>
  </si>
  <si>
    <t>53-920</t>
  </si>
  <si>
    <t>Paid or Charged</t>
  </si>
  <si>
    <t>15. APPROPRIATIONS FOR ASSESSMENT DEBT</t>
  </si>
  <si>
    <t>53-899</t>
  </si>
  <si>
    <t xml:space="preserve"> Total          Utility Assessment Revenues</t>
  </si>
  <si>
    <t>53-885</t>
  </si>
  <si>
    <t xml:space="preserve"> Deficit (         Utility Budget)</t>
  </si>
  <si>
    <t>53-101</t>
  </si>
  <si>
    <t>Assessment Cash</t>
  </si>
  <si>
    <t>14. DEDICATED REVENUES FROM</t>
  </si>
  <si>
    <t xml:space="preserve">      </t>
  </si>
  <si>
    <t xml:space="preserve">           DEDICATED ASSESSMENT BUDGET  [        ]    UTILITY</t>
  </si>
  <si>
    <t>Sheet 3c</t>
  </si>
  <si>
    <t>Totals</t>
  </si>
  <si>
    <t>Police Department</t>
  </si>
  <si>
    <t>Agreements</t>
  </si>
  <si>
    <t>Ordinance</t>
  </si>
  <si>
    <t>Agreement</t>
  </si>
  <si>
    <t>Absences</t>
  </si>
  <si>
    <t>Absence</t>
  </si>
  <si>
    <t>Employment</t>
  </si>
  <si>
    <t xml:space="preserve">Local </t>
  </si>
  <si>
    <t>Labor</t>
  </si>
  <si>
    <t>Value of Compensated</t>
  </si>
  <si>
    <t>Accumulated</t>
  </si>
  <si>
    <t>Organization/Individuals Eligible for Benefits</t>
  </si>
  <si>
    <t>Individual</t>
  </si>
  <si>
    <t>Approved</t>
  </si>
  <si>
    <t>Gross Days of</t>
  </si>
  <si>
    <t>(CHECK APPLICABLE ITEMS)</t>
  </si>
  <si>
    <t>Legal basis for benefit</t>
  </si>
  <si>
    <t>Analysis of Compensated Absence Liability</t>
  </si>
  <si>
    <t>Budget Message</t>
  </si>
  <si>
    <t>Explanatory Statement - (continued)</t>
  </si>
  <si>
    <t>4. INFORMATION OR A SCHEDULE SHOWING THE AMOUNTS CONTRIBUTED FROM EMPLOYEES, THE EMPLOYER SHARE</t>
  </si>
  <si>
    <t xml:space="preserve">        figures for purposes of citizen understanding.)</t>
  </si>
  <si>
    <t xml:space="preserve">        (e.g. if Police S &amp; W appears in the regular section and also under "Operations Excluded from "CAPS"" section, combine the</t>
  </si>
  <si>
    <t>3. A SUMMARY BY FUNCTION OF THE APPROPRIATIONS THAT ARE SPREAD AMONG MORE THAN ONE OFFICIAL LINE ITEM</t>
  </si>
  <si>
    <t>1. HOW THE 1977 "CAP" WAS CALCULATED. (Explain in words what the "CAPS" mean and show the figures.)</t>
  </si>
  <si>
    <t>MANDATORY MINIMUM BUDGET MESSAGE MUST INCLUDE THE FOLLOWING:</t>
  </si>
  <si>
    <t>Sheet 3b(1)</t>
  </si>
  <si>
    <t>NOTE:</t>
  </si>
  <si>
    <t>Total Health Care Costs in Current Year Budget</t>
  </si>
  <si>
    <t>Total Appropriations within "CAPS"</t>
  </si>
  <si>
    <t>Less - Estimated Employee Contributions</t>
  </si>
  <si>
    <t>Total Estimated Health Care Cost for the Year</t>
  </si>
  <si>
    <t>Total Allowable Operating Appropriations</t>
  </si>
  <si>
    <t>HEALTH CARE COST CALCULATION</t>
  </si>
  <si>
    <t>Amount to be Raised by Taxation in Current Year Budget</t>
  </si>
  <si>
    <t>Add:</t>
  </si>
  <si>
    <t xml:space="preserve">   before additional exceptions</t>
  </si>
  <si>
    <t>Maximum Allowable Amount to be Raised by Taxation</t>
  </si>
  <si>
    <t>Allowable Operating Appropriations</t>
  </si>
  <si>
    <t>Additions:</t>
  </si>
  <si>
    <t>Total Exceptions</t>
  </si>
  <si>
    <t>Adjusted Tax Levy</t>
  </si>
  <si>
    <t xml:space="preserve">   Reserve for Uncollected Taxes</t>
  </si>
  <si>
    <t>Less Cancelled or Unexpended Exclusions</t>
  </si>
  <si>
    <t xml:space="preserve">   Transferred to Board of Education</t>
  </si>
  <si>
    <t>Total Exclusions</t>
  </si>
  <si>
    <t xml:space="preserve">   Total Deferred Charges</t>
  </si>
  <si>
    <t xml:space="preserve">   Total Debt Service</t>
  </si>
  <si>
    <t xml:space="preserve">   Allowable Pension Obligations Increase</t>
  </si>
  <si>
    <t xml:space="preserve">   Total Capital Improvements</t>
  </si>
  <si>
    <t xml:space="preserve">   Total Public and Private Programs</t>
  </si>
  <si>
    <t>Exclusions [increase (decrease)]:</t>
  </si>
  <si>
    <t xml:space="preserve">   Total Additional Appropriation</t>
  </si>
  <si>
    <t>Adjusted Tax Levy Prior to Exclusions</t>
  </si>
  <si>
    <t xml:space="preserve">   Total Other Operations</t>
  </si>
  <si>
    <t>2% Tax Levy</t>
  </si>
  <si>
    <t>Exceptions:</t>
  </si>
  <si>
    <t>Subtotal</t>
  </si>
  <si>
    <t xml:space="preserve">     Prior YearRecycling Tax</t>
  </si>
  <si>
    <t>Less:</t>
  </si>
  <si>
    <t>Less</t>
  </si>
  <si>
    <t>Prior Year Amount to be Raised by Taxation for Municipal Purposes</t>
  </si>
  <si>
    <t>The calculation upon which this budget has been prepared is as follows:</t>
  </si>
  <si>
    <t>increases in the local amount to be raised by taxation (tax levy) for each local unit budget.</t>
  </si>
  <si>
    <t xml:space="preserve">calculation of the limits has been established by law.  </t>
  </si>
  <si>
    <t>budgeting initiatives.  N.J.S.A.40A:4-45.44 through 45.47 establishes a formula that limits</t>
  </si>
  <si>
    <t xml:space="preserve">Laws of 1990, places certain limits on Municipal expenditures.  The method of </t>
  </si>
  <si>
    <t>Chapter 62 of Laws of 2007, created several new property tax and local government</t>
  </si>
  <si>
    <t>The Local Government 'CAP LAW' as amended pursuant to Chapter 89 and 95,</t>
  </si>
  <si>
    <t>PROPERTY TAX LEVY "CAP''</t>
  </si>
  <si>
    <t>APPROPRIATION "CAP''</t>
  </si>
  <si>
    <t>BUDGET MESSAGE</t>
  </si>
  <si>
    <t>EXPLANATORY STATEMENT - (Continued)</t>
  </si>
  <si>
    <t>Sheet 3a</t>
  </si>
  <si>
    <t xml:space="preserve">          government.</t>
  </si>
  <si>
    <t xml:space="preserve">          essential to the services rendered by municipal</t>
  </si>
  <si>
    <t xml:space="preserve">          services, Insurance and many other items</t>
  </si>
  <si>
    <t xml:space="preserve">          Printing and advertising, utility</t>
  </si>
  <si>
    <t xml:space="preserve">          volunteer fire companies, etc.;</t>
  </si>
  <si>
    <t xml:space="preserve">          trash removal, fire hydrant service, aid to</t>
  </si>
  <si>
    <t xml:space="preserve">          Contractual services for garbage and</t>
  </si>
  <si>
    <t>Overexpenditures *</t>
  </si>
  <si>
    <t>Balances Canceled</t>
  </si>
  <si>
    <t xml:space="preserve">          equipment, roads, etc.</t>
  </si>
  <si>
    <t>Total Expenditures and Unexpended</t>
  </si>
  <si>
    <t xml:space="preserve">          Repairs and maintenance of buildings,</t>
  </si>
  <si>
    <t>Unexpended Balances Canceled</t>
  </si>
  <si>
    <t xml:space="preserve">          equipment ;</t>
  </si>
  <si>
    <t xml:space="preserve">          Materials, supplies and non-bondable</t>
  </si>
  <si>
    <t xml:space="preserve">            Uncollected Taxes)</t>
  </si>
  <si>
    <t>Paid or Charged (Including Reserve for</t>
  </si>
  <si>
    <t xml:space="preserve">          Expenses" are:</t>
  </si>
  <si>
    <t>Expenditures:</t>
  </si>
  <si>
    <t xml:space="preserve">          Some of the items included in "Other</t>
  </si>
  <si>
    <t xml:space="preserve">          costs other than "Salaries &amp; Wages"</t>
  </si>
  <si>
    <t>Emergency Appropriations</t>
  </si>
  <si>
    <t xml:space="preserve">          title of "Other Expenses" are for operating</t>
  </si>
  <si>
    <t xml:space="preserve">          The amounts appropriated under the</t>
  </si>
  <si>
    <t>Budget Appropriations Added by N.J.S. 40A:4-87</t>
  </si>
  <si>
    <t>Budget Appropriations - Adopted Budget</t>
  </si>
  <si>
    <t>"Other Expenses"</t>
  </si>
  <si>
    <t>Utility</t>
  </si>
  <si>
    <t>Explanations of Appropriations for</t>
  </si>
  <si>
    <t>Additional</t>
  </si>
  <si>
    <t>General Budget</t>
  </si>
  <si>
    <t>Sheet 3B (2)</t>
  </si>
  <si>
    <t>BUDGET MESSAGE - STRUCTURAL BUDGET IMBALANCES</t>
  </si>
  <si>
    <t>Revenues at Risk</t>
  </si>
  <si>
    <t>Non-recurring current appropriations</t>
  </si>
  <si>
    <t>Future Year Appropriation Increases</t>
  </si>
  <si>
    <t>Structural Imbalance Offsets</t>
  </si>
  <si>
    <r>
      <t xml:space="preserve">Line Item.  </t>
    </r>
    <r>
      <rPr>
        <sz val="10"/>
        <rFont val="Arial MT"/>
        <family val="0"/>
      </rPr>
      <t xml:space="preserve">
Put "X" in cell to the left that 
corresponds to the type of imbalance.</t>
    </r>
  </si>
  <si>
    <t>Amount</t>
  </si>
  <si>
    <t>Comment/Explanation</t>
  </si>
  <si>
    <t xml:space="preserve">   AND THE TOTAL COST HEALTH CARE COVERAGE (Refer to LFN 2013-4).</t>
  </si>
  <si>
    <t>Bullet Proof Vest</t>
  </si>
  <si>
    <t>20-180-1</t>
  </si>
  <si>
    <t xml:space="preserve">Office of Emergency Management </t>
  </si>
  <si>
    <t>25-245-2</t>
  </si>
  <si>
    <t>26-300-2</t>
  </si>
  <si>
    <t>27-332-1</t>
  </si>
  <si>
    <t xml:space="preserve">Celebration of public events </t>
  </si>
  <si>
    <t xml:space="preserve">Other expense </t>
  </si>
  <si>
    <t>30-420-2</t>
  </si>
  <si>
    <t xml:space="preserve">Fire hydrant </t>
  </si>
  <si>
    <t>31-446-2</t>
  </si>
  <si>
    <t>31-455-1</t>
  </si>
  <si>
    <t>29-390-2</t>
  </si>
  <si>
    <t xml:space="preserve">Other Expenses </t>
  </si>
  <si>
    <t xml:space="preserve">Alcohol Education and Rehabilitation Fund </t>
  </si>
  <si>
    <t>41-702-2</t>
  </si>
  <si>
    <t>Public Defender (P.L. 1997,c. 256)</t>
  </si>
  <si>
    <t>43-495-1</t>
  </si>
  <si>
    <t>Borough of Riverton</t>
  </si>
  <si>
    <t>CR 00436</t>
  </si>
  <si>
    <t>505 A Howard Strret</t>
  </si>
  <si>
    <t>Riverton, NJ 08077</t>
  </si>
  <si>
    <t>Fax #:       856-829-1413</t>
  </si>
  <si>
    <t>Armand Bianchini</t>
  </si>
  <si>
    <t>William Corbi</t>
  </si>
  <si>
    <t>Renee Azelby</t>
  </si>
  <si>
    <t>Borough</t>
  </si>
  <si>
    <t>Riverton</t>
  </si>
  <si>
    <t>505 A Howard Street</t>
  </si>
  <si>
    <t>Riverton,  NJ 08077</t>
  </si>
  <si>
    <t>856-829-0120</t>
  </si>
  <si>
    <t>Borough Council</t>
  </si>
  <si>
    <t>Cell Tower Rentals</t>
  </si>
  <si>
    <t>Sewer Service Charges</t>
  </si>
  <si>
    <t>Payments in Lieu of Taxes</t>
  </si>
  <si>
    <t>08-117</t>
  </si>
  <si>
    <t>08-119</t>
  </si>
  <si>
    <t>08-120</t>
  </si>
  <si>
    <t>Comcast Fees</t>
  </si>
  <si>
    <t>MUNICIPAL BUDGET</t>
  </si>
  <si>
    <t>Municipal Budget of the</t>
  </si>
  <si>
    <t>of</t>
  </si>
  <si>
    <t>, County of</t>
  </si>
  <si>
    <t>Burlington</t>
  </si>
  <si>
    <t>It is hereby certified that the Budget and Capital budget annexed hereto and hereby made a part</t>
  </si>
  <si>
    <t xml:space="preserve">  hereof is a true copy of the Budget and Capital Budget approved by resolution of the Governing Body on the</t>
  </si>
  <si>
    <t>Clerk</t>
  </si>
  <si>
    <t xml:space="preserve"> day of </t>
  </si>
  <si>
    <t>Address</t>
  </si>
  <si>
    <t xml:space="preserve">  and that public advertisement will be made in accordance with the provisions of N.J.S. 40A:4-6 and</t>
  </si>
  <si>
    <t xml:space="preserve">  N.J.A.C. 5:30-4.4(d).</t>
  </si>
  <si>
    <t>an overall long-range reduction, which is the result of the Borough Council's funding the investment in the Municipal infrastructure over the past ten years.</t>
  </si>
  <si>
    <t xml:space="preserve">The projects set forth in this Capital Program have been developed with the assistance of the department heads and will not be subject to commitment or contract until </t>
  </si>
  <si>
    <t>the proper budget appropriation or necessary appropriating and financing ordinance is adopted.  It shall be the sole responsibility of the Borough Council</t>
  </si>
  <si>
    <t>of the Borough to make the necessary budget appropriations or ordinance.</t>
  </si>
  <si>
    <t>Certified by me, this</t>
  </si>
  <si>
    <t xml:space="preserve">  day of</t>
  </si>
  <si>
    <t>Phone Number</t>
  </si>
  <si>
    <t>It is hereby certified that the approved Budget annexed hereto and hereby made</t>
  </si>
  <si>
    <t xml:space="preserve">     a part is an exact copy of the original on file with the Clerk of the Governing Body, that all</t>
  </si>
  <si>
    <t xml:space="preserve">     additions are correct, all statements contained herein are in proof and the total of antici-</t>
  </si>
  <si>
    <t>None</t>
  </si>
  <si>
    <t xml:space="preserve">     additions are correct, all statements contained herein are in proof, the total of antici-</t>
  </si>
  <si>
    <t xml:space="preserve">     pated revenues equals the total of appropriations.</t>
  </si>
  <si>
    <t xml:space="preserve">     pated revenues equals the total of appropriations and the budget is in full compliance with the</t>
  </si>
  <si>
    <t xml:space="preserve"> Certified by me, this</t>
  </si>
  <si>
    <t xml:space="preserve">     Local Budget Law, N.J.S. 40A:4-1 et seq.</t>
  </si>
  <si>
    <t xml:space="preserve">   Certified by me, this</t>
  </si>
  <si>
    <t xml:space="preserve"> day of</t>
  </si>
  <si>
    <t>Registered Municipal Accountant</t>
  </si>
  <si>
    <t>Marlton,  New Jersey  08053</t>
  </si>
  <si>
    <t>856-983-2244</t>
  </si>
  <si>
    <t>Chief Financial Officer</t>
  </si>
  <si>
    <t>DO NOT USE THESE SPACES</t>
  </si>
  <si>
    <t>CERTIFICATION OF ADOPTED BUDGET</t>
  </si>
  <si>
    <t>CERTIFICATION OF APPROVED BUDGET</t>
  </si>
  <si>
    <t xml:space="preserve">  It is hereby certified that the amount to be raised by taxation for local purposes has been compared with</t>
  </si>
  <si>
    <t xml:space="preserve">  It is hereby certified that the Approved Budget made part hereof complies with the requirements of law, and</t>
  </si>
  <si>
    <t xml:space="preserve">  the approved Budget previously certified by me and any changes required as a condition to such approval</t>
  </si>
  <si>
    <t xml:space="preserve">  approval is given pursuant to N.J.S. 40A:4-79.</t>
  </si>
  <si>
    <t xml:space="preserve">  have been made.  The adopted budget is certified with respect to the foregoing only.</t>
  </si>
  <si>
    <t>STATE OF NEW JERSEY</t>
  </si>
  <si>
    <t>Department of Community Affairs</t>
  </si>
  <si>
    <t>Director of the Division of Local Government Services</t>
  </si>
  <si>
    <t xml:space="preserve">Dated:  </t>
  </si>
  <si>
    <t xml:space="preserve">  By:</t>
  </si>
  <si>
    <t xml:space="preserve">     Dated:  </t>
  </si>
  <si>
    <t xml:space="preserve"> By:</t>
  </si>
  <si>
    <t>Sheet 1</t>
  </si>
  <si>
    <t>(Do Not Advertise This Certification Form)</t>
  </si>
  <si>
    <t>Sheet 2</t>
  </si>
  <si>
    <t xml:space="preserve">  interested persons.</t>
  </si>
  <si>
    <t>(Cross out one)</t>
  </si>
  <si>
    <t>on</t>
  </si>
  <si>
    <t>the Municipal Hall</t>
  </si>
  <si>
    <t>A Hearing on the Budget and Tax Resolution will be held at</t>
  </si>
  <si>
    <t xml:space="preserve"> </t>
  </si>
  <si>
    <t>,   on</t>
  </si>
  <si>
    <t>,   County of</t>
  </si>
  <si>
    <t xml:space="preserve">of </t>
  </si>
  <si>
    <t>of the</t>
  </si>
  <si>
    <t>Notice  is  hereby  given  that  the  Budget  and  Tax  Resolution  was  approved  by  the</t>
  </si>
  <si>
    <t xml:space="preserve">        Absent</t>
  </si>
  <si>
    <t xml:space="preserve"> Nays</t>
  </si>
  <si>
    <t>Ayes</t>
  </si>
  <si>
    <t xml:space="preserve">                (Insert last name)</t>
  </si>
  <si>
    <t xml:space="preserve">         RECORDED VOTE</t>
  </si>
  <si>
    <t xml:space="preserve">    Abstained</t>
  </si>
  <si>
    <t>The Governing Body of the</t>
  </si>
  <si>
    <t>In  the  issue  of</t>
  </si>
  <si>
    <t>Burlington County Times</t>
  </si>
  <si>
    <t>Be It Further Resolved, that said Budget be published in the</t>
  </si>
  <si>
    <t>Section 1.</t>
  </si>
  <si>
    <t>MUNICIPAL BUDGET NOTICE</t>
  </si>
  <si>
    <t>Sheet 1a</t>
  </si>
  <si>
    <t>County of</t>
  </si>
  <si>
    <t>The changes or comments which follow must be considered in connection with further action on this budget</t>
  </si>
  <si>
    <t xml:space="preserve">      COMMENTS OR CHANGES REQUIRED AS A CONDITION OF CERTIFICATION OF DIRECTOR OF LOCAL GOVERNMENT SERVICES</t>
  </si>
  <si>
    <t>Sheet 3</t>
  </si>
  <si>
    <t>(c) Minimum Library Tax (Item 6(c), Sheet 11)</t>
  </si>
  <si>
    <t>(b) Addition to Local District School Tax (Item 6(b), Sheet 11)</t>
  </si>
  <si>
    <t>(a) Local Tax for Municipal Purposes Including Reserve for Uncollected Taxes (Item 6(a), Sheet 11)</t>
  </si>
  <si>
    <t>xxxxxxxxxxxxxx.xx</t>
  </si>
  <si>
    <t>6. Difference: Amounts to be Raised by Taxes for Support of Municipal Budget (as follows)</t>
  </si>
  <si>
    <t xml:space="preserve">   (i.e. Surplus, Miscellaneous Revenues and Receipts from Delinquent Taxes)</t>
  </si>
  <si>
    <t>5. Less: Anticipated Revenues Other Than Current Property Tax (Item 5, Sheet 11)</t>
  </si>
  <si>
    <t>4. Total General Appropriations (Item 9, Sheet 29)</t>
  </si>
  <si>
    <t xml:space="preserve">      Percent of Tax Collections</t>
  </si>
  <si>
    <t>3. Reserve for Uncollected Taxes (Item M, Sheet 29) - Based on Estimated</t>
  </si>
  <si>
    <t>Total General Appropriations excluded from "CAPS" (Item O, Sheet 29)</t>
  </si>
  <si>
    <t>(b) Local School District Purposes in Municipal Budget (Item K, Sheet 29)</t>
  </si>
  <si>
    <t>(a) Municipal Purposes {(Item H-2, Sheet 28)(N.J.S. 40A:4-45.3 as amended)}</t>
  </si>
  <si>
    <t>2. Appropriations excluded from "CAPS"</t>
  </si>
  <si>
    <t>(a) Municipal Purposes {(Item H-1, Sheet 19)(N.J.S. 40A:4-45.2)}</t>
  </si>
  <si>
    <t>1. Appropriations within "CAPS"</t>
  </si>
  <si>
    <t>General Appropriations For: (Reference to item and sheet number should be omitted in advertised budget)</t>
  </si>
  <si>
    <t>SUMMARY OF CURRENT FUND SECTION OF APPROVED BUDGET</t>
  </si>
  <si>
    <t>EXPLANATORY STATEMENT</t>
  </si>
  <si>
    <t xml:space="preserve">                   Sheet 44</t>
  </si>
  <si>
    <t>Clerk of the Governing Body</t>
  </si>
  <si>
    <t>Date</t>
  </si>
  <si>
    <t xml:space="preserve"> and certify below</t>
  </si>
  <si>
    <t>X</t>
  </si>
  <si>
    <t xml:space="preserve">If you have not had a change order exceeding the 20 percent threshold for the year indicated above, please check here               </t>
  </si>
  <si>
    <t>the newspaper notice required by N.J.A.C. 5:30-11.9(d).  (Affidavit must include a copy of the newspaper notice.)</t>
  </si>
  <si>
    <t>For each change order listed above, submit with introduced budget a copy of the governing body resolution authorizing the change order and an Affidavit of Publication for</t>
  </si>
  <si>
    <t xml:space="preserve"> 4.</t>
  </si>
  <si>
    <t xml:space="preserve"> 3.</t>
  </si>
  <si>
    <t xml:space="preserve"> 2.</t>
  </si>
  <si>
    <t>NONE</t>
  </si>
  <si>
    <t xml:space="preserve"> 1.</t>
  </si>
  <si>
    <t>please consult N.J.A.C. 5:30-11.1 et. seq.  Please identify each change order by name of the project.</t>
  </si>
  <si>
    <t>The following is a complete list of all change orders which caused the originally awarded contract price to be exceeded by more than 20 percent.  For regulatory details</t>
  </si>
  <si>
    <t>Year Ending:</t>
  </si>
  <si>
    <t>Contracting Unit:</t>
  </si>
  <si>
    <t>Pursuant to N.J.A.C. 5:30-11</t>
  </si>
  <si>
    <t>Annual List of Change Orders Approved</t>
  </si>
  <si>
    <t xml:space="preserve">                           Sheet 43</t>
  </si>
  <si>
    <t xml:space="preserve"> (Acres)</t>
  </si>
  <si>
    <t>54-499</t>
  </si>
  <si>
    <t xml:space="preserve">       Total Trust Fund Appropriations:</t>
  </si>
  <si>
    <t>N/A</t>
  </si>
  <si>
    <t>54-950-2</t>
  </si>
  <si>
    <t xml:space="preserve">       Reserve for Future Use</t>
  </si>
  <si>
    <t>xxxxxx.xx</t>
  </si>
  <si>
    <t>54-935-2</t>
  </si>
  <si>
    <t xml:space="preserve">       Interest on Notes</t>
  </si>
  <si>
    <t>54-930-2</t>
  </si>
  <si>
    <t xml:space="preserve">       Interest on Bonds</t>
  </si>
  <si>
    <t>Total Acreage Preserved to date</t>
  </si>
  <si>
    <t>54-925-2</t>
  </si>
  <si>
    <t xml:space="preserve">       Notes and Capital Notes</t>
  </si>
  <si>
    <t>$</t>
  </si>
  <si>
    <t>Total Expended to date:</t>
  </si>
  <si>
    <t xml:space="preserve">       Payment of Bond Anticipation</t>
  </si>
  <si>
    <t>Total Tax Collected to date</t>
  </si>
  <si>
    <t>54-920-2</t>
  </si>
  <si>
    <t xml:space="preserve">       Payment of Bond Principal</t>
  </si>
  <si>
    <t xml:space="preserve">  Debt Service:</t>
  </si>
  <si>
    <t>Rate Assessed:</t>
  </si>
  <si>
    <t>54-906-2</t>
  </si>
  <si>
    <t xml:space="preserve">  Down Payments on Improvements</t>
  </si>
  <si>
    <t xml:space="preserve"> (Date)</t>
  </si>
  <si>
    <t>54-916-2</t>
  </si>
  <si>
    <t xml:space="preserve">  Acquisition of Farmland</t>
  </si>
  <si>
    <t>Year Referendum Passed/Implemented:</t>
  </si>
  <si>
    <t>54-915-2</t>
  </si>
  <si>
    <t xml:space="preserve">   Recreation and Conservation</t>
  </si>
  <si>
    <t>Summary of Program</t>
  </si>
  <si>
    <t xml:space="preserve">   Acquisition of Lands for</t>
  </si>
  <si>
    <t>54-299</t>
  </si>
  <si>
    <t>Total Trust Fund Revenues:</t>
  </si>
  <si>
    <t>54-176-2</t>
  </si>
  <si>
    <t xml:space="preserve">          Other Expenses</t>
  </si>
  <si>
    <t>54-176-1</t>
  </si>
  <si>
    <t xml:space="preserve">          Salaries &amp; Wages</t>
  </si>
  <si>
    <t>Historic Preservation:</t>
  </si>
  <si>
    <t>54-375-2</t>
  </si>
  <si>
    <t>54-375-1</t>
  </si>
  <si>
    <t>Recreation and Conservation:</t>
  </si>
  <si>
    <t>Reserve Funds:</t>
  </si>
  <si>
    <t>Maintenance of Lands for</t>
  </si>
  <si>
    <t>54-385-2</t>
  </si>
  <si>
    <t>54-113</t>
  </si>
  <si>
    <t>Interest Income</t>
  </si>
  <si>
    <t>54-385-1</t>
  </si>
  <si>
    <t>54-190</t>
  </si>
  <si>
    <t>By Taxation</t>
  </si>
  <si>
    <t>Development of Lands of</t>
  </si>
  <si>
    <t xml:space="preserve">Amount To Be Raised </t>
  </si>
  <si>
    <t>Reserved</t>
  </si>
  <si>
    <t>Charged</t>
  </si>
  <si>
    <t>FCOA</t>
  </si>
  <si>
    <t>FROM TRUST FUND</t>
  </si>
  <si>
    <t>Paid or</t>
  </si>
  <si>
    <t>APPROPRIATIONS</t>
  </si>
  <si>
    <t>Realized in</t>
  </si>
  <si>
    <t>DEDICATED REVENUES</t>
  </si>
  <si>
    <t>Appropriated</t>
  </si>
  <si>
    <t>Anticipated</t>
  </si>
  <si>
    <t>COUNTY/MUNICIPAL OPEN SPACE, RECREATION, FARMLAND AND HISTORIC PRESERVATION TRUST FUND</t>
  </si>
  <si>
    <t>Sheet 11</t>
  </si>
  <si>
    <t>13-299</t>
  </si>
  <si>
    <t>7. Total General Revenues</t>
  </si>
  <si>
    <t>07-199</t>
  </si>
  <si>
    <t xml:space="preserve">     Total Amount to be Raised by Taxes for Support of Municipal Budget</t>
  </si>
  <si>
    <t>xxxxxxxxx.xx</t>
  </si>
  <si>
    <t>07-192</t>
  </si>
  <si>
    <t>c) Minimum Library Tax</t>
  </si>
  <si>
    <t>07-191</t>
  </si>
  <si>
    <t>b) Addition to Local District School Tax</t>
  </si>
  <si>
    <t>07-190</t>
  </si>
  <si>
    <t>a) Local Tax for Municipal Purposes Including Reserve for Uncollected Taxes</t>
  </si>
  <si>
    <t>6. Amount to be Raised by Taxes for Support of Municipal Budget:</t>
  </si>
  <si>
    <t>13-199</t>
  </si>
  <si>
    <t>5. Subtotal General Revenues (Items 1,2,3 and 4)</t>
  </si>
  <si>
    <t>15-499</t>
  </si>
  <si>
    <t>4. Receipts from Delinquent Taxes</t>
  </si>
  <si>
    <t>13-099</t>
  </si>
  <si>
    <t>Total Miscellaneous Revenues</t>
  </si>
  <si>
    <t>08-004</t>
  </si>
  <si>
    <t xml:space="preserve">      Director of Local Government Services - Other Special Items</t>
  </si>
  <si>
    <t xml:space="preserve">      Total Section G:</t>
  </si>
  <si>
    <t>Special Items of General Revenue Anticipated with Prior Written Consent of</t>
  </si>
  <si>
    <t>10-001</t>
  </si>
  <si>
    <t xml:space="preserve">      Director of Local Government Services - Public and Private Revenues</t>
  </si>
  <si>
    <t xml:space="preserve">      Total Section F:</t>
  </si>
  <si>
    <t>08-003</t>
  </si>
  <si>
    <t xml:space="preserve">      Director of Local Government Services - Additional Revenues</t>
  </si>
  <si>
    <t xml:space="preserve">      Total Section E:</t>
  </si>
  <si>
    <t>11-001</t>
  </si>
  <si>
    <t xml:space="preserve">      Director of Local Government Service-Shared Services Agreements</t>
  </si>
  <si>
    <t xml:space="preserve">      Total Section D:</t>
  </si>
  <si>
    <t>08-002</t>
  </si>
  <si>
    <t xml:space="preserve">      Total Section C:   Dedicated Uniform Construction Code Fees Offset with Appropriations</t>
  </si>
  <si>
    <t>09-001</t>
  </si>
  <si>
    <t xml:space="preserve">      Total Section B:   State Aid Without Offsetting Appropriations</t>
  </si>
  <si>
    <t>08-001</t>
  </si>
  <si>
    <t xml:space="preserve">      Total Section A:   Local Revenues</t>
  </si>
  <si>
    <t>xxxxxxx</t>
  </si>
  <si>
    <t>3. Miscellaneous Revenues:</t>
  </si>
  <si>
    <t>08-102</t>
  </si>
  <si>
    <t>2. Surplus Anticipated with Prior Written Consent of Director of Local Government Services (Sheet 4, #2)</t>
  </si>
  <si>
    <t>08-101</t>
  </si>
  <si>
    <t>1. Surplus Anticipated (Sheet 4, #1)</t>
  </si>
  <si>
    <t>Summary of Revenues</t>
  </si>
  <si>
    <t>FOCA</t>
  </si>
  <si>
    <t>GENERAL REVENUES</t>
  </si>
  <si>
    <t xml:space="preserve">  </t>
  </si>
  <si>
    <t>Robert P. Inverso</t>
  </si>
  <si>
    <t>651 Route 73 North, Suite 402</t>
  </si>
  <si>
    <t>Sewerage Processing</t>
  </si>
  <si>
    <t>CURRENT FUND  -  ANTICIPATED REVENUES  -  (Continued)</t>
  </si>
  <si>
    <t>Sheet 10a</t>
  </si>
  <si>
    <t xml:space="preserve">      Consent of Director of Local Government Services - Other Special Items</t>
  </si>
  <si>
    <t>xxxxxxxxx</t>
  </si>
  <si>
    <t>Total Section G: Special Item of General Revenue Anticipated with Prior Written</t>
  </si>
  <si>
    <t xml:space="preserve">      Items (continued):</t>
  </si>
  <si>
    <t xml:space="preserve">      Prior Written Consent of Director of Local Government Services - Other Special</t>
  </si>
  <si>
    <t>3. Miscellaneous Revenues - Section G: Special Items of General Revenue Anticipated with</t>
  </si>
  <si>
    <t>Sheet 10</t>
  </si>
  <si>
    <t>08-106</t>
  </si>
  <si>
    <t>Uniform Fire Safety Act</t>
  </si>
  <si>
    <t>08-116</t>
  </si>
  <si>
    <t>Utility Operating Surplus of Prior Year</t>
  </si>
  <si>
    <t xml:space="preserve">      Items:</t>
  </si>
  <si>
    <t>Sheet 9a</t>
  </si>
  <si>
    <t xml:space="preserve">      Consent of Director of Local Government Services - Public and Private Revenues</t>
  </si>
  <si>
    <t>Total Section F: Special Item of General Revenue Anticipated with Prior Written</t>
  </si>
  <si>
    <t>10-707</t>
  </si>
  <si>
    <t>10-710</t>
  </si>
  <si>
    <t>10-865</t>
  </si>
  <si>
    <t xml:space="preserve">      Private Revenues Offset with Appropriations (continued):</t>
  </si>
  <si>
    <t xml:space="preserve">      Prior Written Consent of Director of Local Government Services - Public and</t>
  </si>
  <si>
    <t>3. Miscellaneous Revenues - Section F: Special Items of General Revenue Anticipated with</t>
  </si>
  <si>
    <t>Sheet 9</t>
  </si>
  <si>
    <t>10-709</t>
  </si>
  <si>
    <t>10-745</t>
  </si>
  <si>
    <t>COPS Fast Grant</t>
  </si>
  <si>
    <t>Small Cities Grant</t>
  </si>
  <si>
    <t>10-706</t>
  </si>
  <si>
    <t>Handicapped Recreation Opportunities Grant</t>
  </si>
  <si>
    <t>10-705</t>
  </si>
  <si>
    <t>Neighborhood Preservation - Balanced Housing</t>
  </si>
  <si>
    <t>10-704</t>
  </si>
  <si>
    <t>Safe and Secure Communities Program - P.L. 1994, Chapter 220</t>
  </si>
  <si>
    <t>10-703</t>
  </si>
  <si>
    <t>Municipal Alliance on Alcoholism and Drug Abuse</t>
  </si>
  <si>
    <t>10-702</t>
  </si>
  <si>
    <t>Alcohol Education and Rehabilitation Fund</t>
  </si>
  <si>
    <t>10-770</t>
  </si>
  <si>
    <t>Clean Communities Program</t>
  </si>
  <si>
    <t>Drunk Driving Enforcement Fund</t>
  </si>
  <si>
    <t>10-701</t>
  </si>
  <si>
    <t>Recycling Tonnage Grant</t>
  </si>
  <si>
    <t>N.J. Transportation Trust Fund Authority Act</t>
  </si>
  <si>
    <t>10-785</t>
  </si>
  <si>
    <t>Public Health Priority Funding - 1987</t>
  </si>
  <si>
    <t xml:space="preserve">      Private Revenues Offset with Appropriations:</t>
  </si>
  <si>
    <t>Sheet 8</t>
  </si>
  <si>
    <t xml:space="preserve">      Consent of Director of Local Government Services - Additional Revenues</t>
  </si>
  <si>
    <t>Total Section E: Special Item of General Revenue Anticipated with Prior Written</t>
  </si>
  <si>
    <t xml:space="preserve">      Revenues Offset with Appropriations (N.J.S.A. 40A:4-45.3h):</t>
  </si>
  <si>
    <t xml:space="preserve">      with Prior Written Consent of Director of Local Government Services - Additional</t>
  </si>
  <si>
    <t>3. Miscellaneous Revenues - Section E: Special Items of General Revenue Anticipated</t>
  </si>
  <si>
    <t>Sheet 7</t>
  </si>
  <si>
    <t>Total Section D: Shared Service Agreements Offset With Appropriations</t>
  </si>
  <si>
    <t>xxxxxxxx</t>
  </si>
  <si>
    <t xml:space="preserve">    Shared Service Agreements Offset With Appropriations:</t>
  </si>
  <si>
    <t xml:space="preserve">    With Prior Written Consent of the Director of Local Government Services - </t>
  </si>
  <si>
    <t>3. Miscellaneous Revenues - Section D: Special Items of General Revenue Anticipated</t>
  </si>
  <si>
    <t>Sheet 6</t>
  </si>
  <si>
    <t>Total Section C: Dedicated Uniform Construction Code Fees Offset with Appropriations</t>
  </si>
  <si>
    <t>08-160</t>
  </si>
  <si>
    <t>Uniform Construction Code Fees</t>
  </si>
  <si>
    <t>(N.J.S. 40A:4-45.3h and N.J.S.A. 5:23-4.17):</t>
  </si>
  <si>
    <t>Additional Dedicated Uniform Construction Code Fees offset with Appropriations</t>
  </si>
  <si>
    <t>Consent of Director of Local Government Services:</t>
  </si>
  <si>
    <t>Special Item of General Revenue Anticipated with Prior Written</t>
  </si>
  <si>
    <t xml:space="preserve">       Offset with Appropriations (N.J.S. 40A:4-36 and N.J.A.C. 5:23-4.17)</t>
  </si>
  <si>
    <t>3. Miscellaneous Revenues - Section C: Dedicated Uniform Construction Code Fees</t>
  </si>
  <si>
    <t>Sheet 5</t>
  </si>
  <si>
    <t>Total Section B: State Aid Without Offsetting Appropriations</t>
  </si>
  <si>
    <t>09-201</t>
  </si>
  <si>
    <t>Energy Receipts Tax (P.L. 1997, Chapters 162 &amp; 167)</t>
  </si>
  <si>
    <t>09-200</t>
  </si>
  <si>
    <t>Consolidated Municipal Property Tax Relief Aid</t>
  </si>
  <si>
    <t>3. Miscellaneous Revenues - Section B: State Aid Without Offsetting Appropriations</t>
  </si>
  <si>
    <t>Sheet 4a</t>
  </si>
  <si>
    <t>Total Section A: Local Revenues</t>
  </si>
  <si>
    <t>3. Miscellaneous Revenues - Section A: Local Revenues (continued):</t>
  </si>
  <si>
    <t>Sheet 4</t>
  </si>
  <si>
    <t>08-115</t>
  </si>
  <si>
    <t>08-114</t>
  </si>
  <si>
    <t>Anticipated Utility Operating Surplus</t>
  </si>
  <si>
    <t>08-113</t>
  </si>
  <si>
    <t>Interest on Investments and Deposits</t>
  </si>
  <si>
    <t>08-111</t>
  </si>
  <si>
    <t>Parking Meters</t>
  </si>
  <si>
    <t>Interest and Costs on Assessments</t>
  </si>
  <si>
    <t>08-112</t>
  </si>
  <si>
    <t>Interest and Costs on Taxes</t>
  </si>
  <si>
    <t>08-109</t>
  </si>
  <si>
    <t xml:space="preserve">          Other</t>
  </si>
  <si>
    <t>08-110</t>
  </si>
  <si>
    <t xml:space="preserve">          Municipal Court</t>
  </si>
  <si>
    <t>xxxxxxxxxx.xx</t>
  </si>
  <si>
    <t>Fines and Costs:</t>
  </si>
  <si>
    <t>08-105</t>
  </si>
  <si>
    <t>Fees and Permits</t>
  </si>
  <si>
    <t>08-104</t>
  </si>
  <si>
    <t>08-103</t>
  </si>
  <si>
    <t xml:space="preserve">          Alcoholic Beverages</t>
  </si>
  <si>
    <t>Licenses:</t>
  </si>
  <si>
    <t>3. Miscellaneous Revenues - Section A: Local Revenues</t>
  </si>
  <si>
    <t>08-100</t>
  </si>
  <si>
    <t>Total Surplus Anticipated</t>
  </si>
  <si>
    <t>2. Surplus Anticipated with Prior Written Consent of Director of Local Government Services</t>
  </si>
  <si>
    <t>1. Surplus Anticipated</t>
  </si>
  <si>
    <t>CURRENT FUND  -  ANTICIPATED REVENUES</t>
  </si>
  <si>
    <t>Public Hearing Date: __________</t>
  </si>
  <si>
    <t>Municode: __________________</t>
  </si>
  <si>
    <t xml:space="preserve">Salaries &amp; Wages </t>
  </si>
  <si>
    <t>Sheet A</t>
  </si>
  <si>
    <t>Division Use Only</t>
  </si>
  <si>
    <t>Trenton  NJ  08625</t>
  </si>
  <si>
    <t>P.O. Box 803</t>
  </si>
  <si>
    <t>Division of Local Government Services</t>
  </si>
  <si>
    <t>Official Mailing Address of Municipality</t>
  </si>
  <si>
    <t xml:space="preserve">            Municipal Attorney</t>
  </si>
  <si>
    <t xml:space="preserve">Lic No.     </t>
  </si>
  <si>
    <t xml:space="preserve">    Registered Municipal Accountant</t>
  </si>
  <si>
    <t xml:space="preserve">Cert No.     </t>
  </si>
  <si>
    <t xml:space="preserve">         Chief Financial Officer</t>
  </si>
  <si>
    <t>Tax Collector</t>
  </si>
  <si>
    <t>Municipal Clerk</t>
  </si>
  <si>
    <t xml:space="preserve">Date of Orig. Appt.   </t>
  </si>
  <si>
    <t>Municipal Officials</t>
  </si>
  <si>
    <t>Term Expires</t>
  </si>
  <si>
    <t>Name</t>
  </si>
  <si>
    <t>Mayor's Name</t>
  </si>
  <si>
    <t xml:space="preserve">     Governing Body Members</t>
  </si>
  <si>
    <t xml:space="preserve">COUNTY:  </t>
  </si>
  <si>
    <t xml:space="preserve">    MUNICIPALITY:</t>
  </si>
  <si>
    <t>Sheet 19</t>
  </si>
  <si>
    <t>34-299</t>
  </si>
  <si>
    <t>Purposes within "CAPS"</t>
  </si>
  <si>
    <t>(H-1)  Total General Appropriations for Municipal</t>
  </si>
  <si>
    <t>46-855</t>
  </si>
  <si>
    <t>(G) Cash Deficit of Preceding Year</t>
  </si>
  <si>
    <t>34-209</t>
  </si>
  <si>
    <t>Expenditures - Municipal within "CAPS"</t>
  </si>
  <si>
    <t>Total Deferred Charges and Statutory</t>
  </si>
  <si>
    <t>36-475</t>
  </si>
  <si>
    <t>Police and Firemen's Retirement System</t>
  </si>
  <si>
    <t>36-474</t>
  </si>
  <si>
    <t>Consolidated Police and Firemen's</t>
  </si>
  <si>
    <t>36-472</t>
  </si>
  <si>
    <t>Social Security System (O.A.S.I.)</t>
  </si>
  <si>
    <t>36-471</t>
  </si>
  <si>
    <t>Public Employees' Retirement System</t>
  </si>
  <si>
    <t>xxxxxxxx.xx</t>
  </si>
  <si>
    <t>xxxxxx</t>
  </si>
  <si>
    <t>(2) STATUTORY EXPENDITURES:</t>
  </si>
  <si>
    <t>Municipal within "CAPS" (continued)</t>
  </si>
  <si>
    <t>(E) Deferred Charges and Statutory Expenditures-</t>
  </si>
  <si>
    <t>All Transfers</t>
  </si>
  <si>
    <t>Appropriation</t>
  </si>
  <si>
    <t>As Modified By</t>
  </si>
  <si>
    <t>Emergency</t>
  </si>
  <si>
    <t xml:space="preserve"> 8. GENERAL APPROPRIATIONS</t>
  </si>
  <si>
    <t>CURRENT FUND - APPROPRIATIONS</t>
  </si>
  <si>
    <t>Sheet 18</t>
  </si>
  <si>
    <t>46-870</t>
  </si>
  <si>
    <t>Emergency Authorizations</t>
  </si>
  <si>
    <t>(1) DEFERRED CHARGES</t>
  </si>
  <si>
    <t>Municipal within "CAPS"</t>
  </si>
  <si>
    <t>Sheet 17</t>
  </si>
  <si>
    <t>34-201-2</t>
  </si>
  <si>
    <t>Other Expenses (Including Contingent)</t>
  </si>
  <si>
    <t>34-201-1</t>
  </si>
  <si>
    <t>Salaries &amp; Wages</t>
  </si>
  <si>
    <t>Detail:</t>
  </si>
  <si>
    <t>34-201</t>
  </si>
  <si>
    <t>within "CAPS"</t>
  </si>
  <si>
    <t>Total Operations Including Contingent -</t>
  </si>
  <si>
    <t>35-470</t>
  </si>
  <si>
    <t>Contingent</t>
  </si>
  <si>
    <t>B.</t>
  </si>
  <si>
    <t>34-199</t>
  </si>
  <si>
    <t>Total Operations {Item 8(A)} within "CAPS"</t>
  </si>
  <si>
    <t>UNCLASSIFIED:</t>
  </si>
  <si>
    <t>(A) Operations within "CAPS" - (continued)</t>
  </si>
  <si>
    <t>Sheet 16</t>
  </si>
  <si>
    <t>22-195-1</t>
  </si>
  <si>
    <t>Salaries and Wages</t>
  </si>
  <si>
    <t>22-195-2</t>
  </si>
  <si>
    <t>Other Expenses</t>
  </si>
  <si>
    <t>Construction Code Official:</t>
  </si>
  <si>
    <t xml:space="preserve">xxxxxxxxxx.xx </t>
  </si>
  <si>
    <t xml:space="preserve"> Revenues (N.J.A.C. 5:23-4.17)</t>
  </si>
  <si>
    <t xml:space="preserve"> Appropriations Offset by Dedicated</t>
  </si>
  <si>
    <t>Uniform Construction Code-</t>
  </si>
  <si>
    <t>Sheet 15D</t>
  </si>
  <si>
    <t>32-465-2</t>
  </si>
  <si>
    <t>Landfill Fees</t>
  </si>
  <si>
    <t>Landfill and Solid Waste Disposal Costs</t>
  </si>
  <si>
    <t>31-460-2</t>
  </si>
  <si>
    <t>Gasoline</t>
  </si>
  <si>
    <t>31-455-2</t>
  </si>
  <si>
    <t>31-445-2</t>
  </si>
  <si>
    <t>Water</t>
  </si>
  <si>
    <t>31-440-2</t>
  </si>
  <si>
    <t>Telephone</t>
  </si>
  <si>
    <t>31-435-2</t>
  </si>
  <si>
    <t>Street Lighting</t>
  </si>
  <si>
    <t>31-430-2</t>
  </si>
  <si>
    <t>Electricity</t>
  </si>
  <si>
    <t>Utility Expenses and Bulk Purchases</t>
  </si>
  <si>
    <t>Sheet 15C</t>
  </si>
  <si>
    <t>Other Common Operating functions</t>
  </si>
  <si>
    <t>Sheet 15B</t>
  </si>
  <si>
    <t>28-370-2</t>
  </si>
  <si>
    <t>Parks and Recreation</t>
  </si>
  <si>
    <t>Registrar of Vital Statistics</t>
  </si>
  <si>
    <t>27-340-2</t>
  </si>
  <si>
    <t>Animal Control Services</t>
  </si>
  <si>
    <t>Health and Human Services</t>
  </si>
  <si>
    <t>Sheet 15A</t>
  </si>
  <si>
    <t>26-315-2</t>
  </si>
  <si>
    <t>Vehicle Maintenance</t>
  </si>
  <si>
    <t>26-310-2</t>
  </si>
  <si>
    <t>26-310-1</t>
  </si>
  <si>
    <t>Public Buildings and Grounds</t>
  </si>
  <si>
    <t>26-305-2</t>
  </si>
  <si>
    <t>Solid Waste Collection</t>
  </si>
  <si>
    <t>Shade Tree</t>
  </si>
  <si>
    <t>26-290-2</t>
  </si>
  <si>
    <t>26-290-1</t>
  </si>
  <si>
    <t>Streets and Roads Maintenance</t>
  </si>
  <si>
    <t>Public Works</t>
  </si>
  <si>
    <t>Sheet 15</t>
  </si>
  <si>
    <t>25-265-2</t>
  </si>
  <si>
    <t>25-265-1</t>
  </si>
  <si>
    <t>25-240-2</t>
  </si>
  <si>
    <t>25-240-1</t>
  </si>
  <si>
    <t>Police:</t>
  </si>
  <si>
    <t xml:space="preserve">Public Safety </t>
  </si>
  <si>
    <t>Sheet 14</t>
  </si>
  <si>
    <t>43-490-2</t>
  </si>
  <si>
    <t>Municipal Court:</t>
  </si>
  <si>
    <t>23-220-2</t>
  </si>
  <si>
    <t>Employees Group Insurance</t>
  </si>
  <si>
    <t>23-215-2</t>
  </si>
  <si>
    <t>Workers Compensation</t>
  </si>
  <si>
    <t>23-210-2</t>
  </si>
  <si>
    <t>Liability Insurance</t>
  </si>
  <si>
    <t>Insurance:</t>
  </si>
  <si>
    <t>Sheet 13</t>
  </si>
  <si>
    <t>20-180-2</t>
  </si>
  <si>
    <t>20-165-2</t>
  </si>
  <si>
    <t>Engineering Services:</t>
  </si>
  <si>
    <t>20-155-1</t>
  </si>
  <si>
    <t>Legal Services and Costs:</t>
  </si>
  <si>
    <t>20-150-2</t>
  </si>
  <si>
    <t>20-150-1</t>
  </si>
  <si>
    <t>Assessment of Taxes:</t>
  </si>
  <si>
    <t>20-145-2</t>
  </si>
  <si>
    <t>20-145-1</t>
  </si>
  <si>
    <t>Collection of Taxes</t>
  </si>
  <si>
    <t>General Government Function (Continued)</t>
  </si>
  <si>
    <t>Sheet 12</t>
  </si>
  <si>
    <t>20-140-2</t>
  </si>
  <si>
    <t>Computerized Data Processing:</t>
  </si>
  <si>
    <t>20-135-2</t>
  </si>
  <si>
    <t>Audit Services:</t>
  </si>
  <si>
    <t>20-130-2</t>
  </si>
  <si>
    <t>20-130-1</t>
  </si>
  <si>
    <t>Borough Clerk</t>
  </si>
  <si>
    <t>Planning Board</t>
  </si>
  <si>
    <t>41-411-2</t>
  </si>
  <si>
    <t>Financial Administration</t>
  </si>
  <si>
    <t>20-120-2</t>
  </si>
  <si>
    <t>20-120-1</t>
  </si>
  <si>
    <t>20-110-2</t>
  </si>
  <si>
    <t>20-110-1</t>
  </si>
  <si>
    <t>Mayor and Council</t>
  </si>
  <si>
    <t>General Government Functions</t>
  </si>
  <si>
    <t>(A) Operations - within "CAPS"</t>
  </si>
  <si>
    <t>Sheet 30</t>
  </si>
  <si>
    <t>34-499</t>
  </si>
  <si>
    <t xml:space="preserve"> Total General Appropriations</t>
  </si>
  <si>
    <t>50-899</t>
  </si>
  <si>
    <t>Reserve for Uncollected Taxes</t>
  </si>
  <si>
    <t>(M)</t>
  </si>
  <si>
    <t>29-405</t>
  </si>
  <si>
    <t>Transferred to Board of Education</t>
  </si>
  <si>
    <t>(N)</t>
  </si>
  <si>
    <t>24-410</t>
  </si>
  <si>
    <t>Local District School Purposes</t>
  </si>
  <si>
    <t>(K)</t>
  </si>
  <si>
    <t>46-885</t>
  </si>
  <si>
    <t>Cash Deficit</t>
  </si>
  <si>
    <t>(G)</t>
  </si>
  <si>
    <t>37-480</t>
  </si>
  <si>
    <t>Judgments</t>
  </si>
  <si>
    <t>(F)</t>
  </si>
  <si>
    <t>46-999</t>
  </si>
  <si>
    <t>Total Deferred Charges (sheet 28)</t>
  </si>
  <si>
    <t>(E)</t>
  </si>
  <si>
    <t>45-999</t>
  </si>
  <si>
    <t>Municipal Debt Service</t>
  </si>
  <si>
    <t>(D)</t>
  </si>
  <si>
    <t>44-999</t>
  </si>
  <si>
    <t>Capital Improvements</t>
  </si>
  <si>
    <t>(C)</t>
  </si>
  <si>
    <t>34-305</t>
  </si>
  <si>
    <t>Total Operations - Excluded from "CAPS"</t>
  </si>
  <si>
    <t>40-999</t>
  </si>
  <si>
    <t>Public &amp; Private Progs Offset by Revs.</t>
  </si>
  <si>
    <t>34-303</t>
  </si>
  <si>
    <t>Additional Appropriations Offset by Revs.</t>
  </si>
  <si>
    <t>42-999</t>
  </si>
  <si>
    <t>Shared Service Agreements</t>
  </si>
  <si>
    <t>22-999</t>
  </si>
  <si>
    <t>Uniform Construction Code</t>
  </si>
  <si>
    <t>34-300</t>
  </si>
  <si>
    <t>Other Operations</t>
  </si>
  <si>
    <t>(A) Operations - Excluded from "CAPS"</t>
  </si>
  <si>
    <t>Municipal Purposes within "CAPS"</t>
  </si>
  <si>
    <t>(H-1) Total General Appropriations for</t>
  </si>
  <si>
    <t>Summary of Appropriations</t>
  </si>
  <si>
    <t>Sheet 29</t>
  </si>
  <si>
    <t>9. Total General Appropriations</t>
  </si>
  <si>
    <t>(M) Reserve for Uncollected Taxes</t>
  </si>
  <si>
    <t>34-400</t>
  </si>
  <si>
    <t>{Items (H-1) and (O)}</t>
  </si>
  <si>
    <t>(L) Subtotal General Appropriations</t>
  </si>
  <si>
    <t>34-399</t>
  </si>
  <si>
    <t xml:space="preserve"> "CAPS"</t>
  </si>
  <si>
    <t>(O) Total General Appropriations - Excluded from</t>
  </si>
  <si>
    <t>29-410</t>
  </si>
  <si>
    <t>Purposes {items (I) and (J)} - Excluded from "CAPS"</t>
  </si>
  <si>
    <t>(K) Total Municipal Appropriations for Local District School</t>
  </si>
  <si>
    <t>29-409</t>
  </si>
  <si>
    <t>itures - Local School - Excluded from "CAPS"</t>
  </si>
  <si>
    <t>Total of Deferred Charges and Statutory Expend-</t>
  </si>
  <si>
    <t>29-407</t>
  </si>
  <si>
    <t>N.J.S. 18A:22-20</t>
  </si>
  <si>
    <t>Capital Project for Land, Building or Equipment</t>
  </si>
  <si>
    <t>29-406</t>
  </si>
  <si>
    <t>Emergency Authorizations - Schools</t>
  </si>
  <si>
    <t>Local School - Excluded from "CAPS"</t>
  </si>
  <si>
    <t>(J) Deferred Charges and Statutory Expenditures -</t>
  </si>
  <si>
    <t>48-999</t>
  </si>
  <si>
    <t xml:space="preserve"> - Excluded from "CAPS"</t>
  </si>
  <si>
    <t>Total of Type 1 District School Debt Service</t>
  </si>
  <si>
    <t>48-935</t>
  </si>
  <si>
    <t>Interest on Notes</t>
  </si>
  <si>
    <t>48-930</t>
  </si>
  <si>
    <t>Interest on Bonds</t>
  </si>
  <si>
    <t>48-925</t>
  </si>
  <si>
    <t>Payment of Bond Anticipation Notes</t>
  </si>
  <si>
    <t>48-920</t>
  </si>
  <si>
    <t>Payment of Bond Principal</t>
  </si>
  <si>
    <t>(I) Type 1 District School Debt Service</t>
  </si>
  <si>
    <t xml:space="preserve"> Excluded from "CAPS"</t>
  </si>
  <si>
    <t>For Local District School Purposes -</t>
  </si>
  <si>
    <t>Sheet 28</t>
  </si>
  <si>
    <t>34-309</t>
  </si>
  <si>
    <t>Purposes Excluded from "CAPS"</t>
  </si>
  <si>
    <t>(H-2) Total General Appropriations for Municipal</t>
  </si>
  <si>
    <t>Cash Deficit of Preceding Year</t>
  </si>
  <si>
    <t>(G) With Prior Consent of Local Finance Board:</t>
  </si>
  <si>
    <t>Local Schools (N.J.S.A. 40:48-17.1 &amp; 17.3)</t>
  </si>
  <si>
    <t>(N) Transferred to Board of Education for Use of</t>
  </si>
  <si>
    <t>(F) Judgments (N.J.S. 40A:4-45.3cc)</t>
  </si>
  <si>
    <t>Excluded from "CAPS"</t>
  </si>
  <si>
    <t>Total Deferred Charges - Municipal</t>
  </si>
  <si>
    <t>46-871</t>
  </si>
  <si>
    <t>3 Years (N.J.S. 40A:4-55 &amp; 40A:4-55.13)</t>
  </si>
  <si>
    <t>Special Emergency Authorizations</t>
  </si>
  <si>
    <t>46-875</t>
  </si>
  <si>
    <t>5 Years (N.J.S. 40A:4-55)</t>
  </si>
  <si>
    <t>(1) DEFERRED CHARGES:</t>
  </si>
  <si>
    <t>(E) Deferred Charges - Municipal -</t>
  </si>
  <si>
    <t>Sheet 27</t>
  </si>
  <si>
    <t>Total Municipal Debt Service-Excluded from "CAPS"</t>
  </si>
  <si>
    <t>Interest</t>
  </si>
  <si>
    <t>Principal</t>
  </si>
  <si>
    <t>45-940</t>
  </si>
  <si>
    <t>Loan Repayments for Principal and Interest</t>
  </si>
  <si>
    <t>Green Trust Loan Program:</t>
  </si>
  <si>
    <t>45-935</t>
  </si>
  <si>
    <t>45-930</t>
  </si>
  <si>
    <t>45-925</t>
  </si>
  <si>
    <t>Payment of Bond Anticipation Notes and Capital Notes</t>
  </si>
  <si>
    <t>45-920</t>
  </si>
  <si>
    <t>(D) Municipal Debt Service - Excluded from "CAPS"</t>
  </si>
  <si>
    <t>Sheet 26a</t>
  </si>
  <si>
    <t>Total Capital Improvements Excluded from "CAPS"</t>
  </si>
  <si>
    <t>41-865</t>
  </si>
  <si>
    <t>New Jersey Transportation Trust Fund Authority Act</t>
  </si>
  <si>
    <t>Public and Private Programs Offset by Revenues:</t>
  </si>
  <si>
    <t>(C) Capital Improvements - Excluded from "CAPS"</t>
  </si>
  <si>
    <t>Sheet 26</t>
  </si>
  <si>
    <t>44-901</t>
  </si>
  <si>
    <t>Capital Improvement Fund</t>
  </si>
  <si>
    <t>44-902</t>
  </si>
  <si>
    <t>Down Payments on Improvements</t>
  </si>
  <si>
    <t>Sheet 25</t>
  </si>
  <si>
    <t>34-305-2</t>
  </si>
  <si>
    <t>34-305-1</t>
  </si>
  <si>
    <t>by Revenues</t>
  </si>
  <si>
    <t>Total Public and Private Programs Offset</t>
  </si>
  <si>
    <t>41-701-2</t>
  </si>
  <si>
    <t>Recyclng Tonnage Grant</t>
  </si>
  <si>
    <t>by Revenues (continued)</t>
  </si>
  <si>
    <t>Public and Private Programs Offset</t>
  </si>
  <si>
    <t>Sheet 24</t>
  </si>
  <si>
    <t>41-707-2</t>
  </si>
  <si>
    <t>41-709-2</t>
  </si>
  <si>
    <t>Body Armor Grant</t>
  </si>
  <si>
    <t>41-770-2</t>
  </si>
  <si>
    <t>Public and Private Programs Offset by Revenues</t>
  </si>
  <si>
    <t>Sheet 23</t>
  </si>
  <si>
    <t>Revenues (N.J.S. 40A:4-45.3h)</t>
  </si>
  <si>
    <t>Total Additional Appropriations Offset by</t>
  </si>
  <si>
    <t>Additional Appropriations Offset by</t>
  </si>
  <si>
    <t>Sheet 22</t>
  </si>
  <si>
    <t>Total Shared Service Agreements</t>
  </si>
  <si>
    <t>xxxxxxxxxxx.xx</t>
  </si>
  <si>
    <t>Sheet 21</t>
  </si>
  <si>
    <t xml:space="preserve"> Total Uniform Construction Code Appropriations</t>
  </si>
  <si>
    <t>Fee Revenues (N.J.A.C. 5:23-4.17)</t>
  </si>
  <si>
    <t xml:space="preserve">Appropriations Offset by Increased </t>
  </si>
  <si>
    <t>(A) Operations- Excluded from "CAPS"</t>
  </si>
  <si>
    <t>Sheet 20a</t>
  </si>
  <si>
    <t>Total Other Operations - Excluded from "CAPS"</t>
  </si>
  <si>
    <t>Sheet 20</t>
  </si>
  <si>
    <t>Sheet 42</t>
  </si>
  <si>
    <t>Signature</t>
  </si>
  <si>
    <t xml:space="preserve">Certified by me this  </t>
  </si>
  <si>
    <t>It is hereby certified that the within budget is a true copy of the budget finally adopted by resolution of the Governing Body on the</t>
  </si>
  <si>
    <t>Total Appropriations</t>
  </si>
  <si>
    <t>07-195</t>
  </si>
  <si>
    <t xml:space="preserve"> 6. SCHOOL APPROPRIATIONS - TYPE I SCHOOL DISTRICTS ONLY (N.J.S. 40A:4-13)</t>
  </si>
  <si>
    <t>(m) Reserve for Uncollected Taxes (Include Other Reserves if Any)</t>
  </si>
  <si>
    <t>(k) For Local District School Purposes</t>
  </si>
  <si>
    <t>(g) Cash Deficit</t>
  </si>
  <si>
    <t>Community Development Block Grant Funds;  Developers Escrow Fund;  Park and Recreation Commission;  Recycling Program Funds;</t>
  </si>
  <si>
    <t>Law Enforcement Funds;  Shade Tree Donations;  Accumulated Absences;  Municipal Public Defender;  Parking Offenses Adjudication Act;</t>
  </si>
  <si>
    <t>(n) Transferred to Board of Education for Use of Local Schools (N.J.S. 40:48-17.1 &amp; 17.3)</t>
  </si>
  <si>
    <t>(f) Judgements</t>
  </si>
  <si>
    <t>(e) Deferred Charges - Municipal</t>
  </si>
  <si>
    <t>(d) Municipal Debt Service</t>
  </si>
  <si>
    <t>(c) Capital Improvements</t>
  </si>
  <si>
    <t>(a) Operations - Total Operations Excluded from "CAPS"</t>
  </si>
  <si>
    <t>xxxxxxxxxxxxx.xx</t>
  </si>
  <si>
    <t>(e) Deferred Charges and Statutory Expenditures - Municipal</t>
  </si>
  <si>
    <t>(a&amp;b) Operations Including Contingent</t>
  </si>
  <si>
    <t>Within "CAPS"</t>
  </si>
  <si>
    <t xml:space="preserve"> 5. GENERAL APPROPRIATIONS</t>
  </si>
  <si>
    <t>SUMMARY OF APPROPRIATIONS</t>
  </si>
  <si>
    <t>Sheet 41</t>
  </si>
  <si>
    <t>Total Revenues</t>
  </si>
  <si>
    <t xml:space="preserve"> 5. AMOUNT TO BE RAISED BY TAXATION MINIMUM LIBRARY TAX</t>
  </si>
  <si>
    <t>Item 6(b), Sheet 11 (N.J.S. 40A:4-14)</t>
  </si>
  <si>
    <t xml:space="preserve"> 4. To Be Added TO THE CERTIFICATE FOR AMOUNT TO BE RAISED BY TAXATION FOR SCHOOLS IN TYPE II SCHOOL DISTRICTS ONLY:</t>
  </si>
  <si>
    <t xml:space="preserve">             Total Amount to be Raised by Taxation for Schools in Type I School Districts Only</t>
  </si>
  <si>
    <t>Item 6(b), sheet 11 (N.J.S. 40A:4-14)</t>
  </si>
  <si>
    <t>Item 6, Sheet 41</t>
  </si>
  <si>
    <t xml:space="preserve"> 3. AMOUNT TO BE RAISED BY TAXATION FOR SCHOOLS IN TYPE I SCHOOL DISTRICTS ONLY:</t>
  </si>
  <si>
    <t xml:space="preserve"> 2. AMOUNT TO BE RAISED BY TAXATION FOR MUNICIPAL PURPOSES (Item 6(a), Sheet 11)</t>
  </si>
  <si>
    <t>Receipts from Delinquent Taxes</t>
  </si>
  <si>
    <t>Miscellaneous Revenues Anticipated</t>
  </si>
  <si>
    <t>Surplus Anticipated</t>
  </si>
  <si>
    <t xml:space="preserve"> 1. General Revenues</t>
  </si>
  <si>
    <t>SUMMARY OF REVENUES</t>
  </si>
  <si>
    <t xml:space="preserve">  Nays</t>
  </si>
  <si>
    <t>(Insert last name)</t>
  </si>
  <si>
    <t>RECORDED VOTE</t>
  </si>
  <si>
    <t xml:space="preserve">   Abstained</t>
  </si>
  <si>
    <t xml:space="preserve"> (Item 5 below)  Minimum Library Levy </t>
  </si>
  <si>
    <t xml:space="preserve">(e) $ </t>
  </si>
  <si>
    <t xml:space="preserve"> (Sheet 43) Open Space, Recreation, Farmland and Historic Preservation Trust Fund Levy</t>
  </si>
  <si>
    <t xml:space="preserve">(d) $ </t>
  </si>
  <si>
    <t xml:space="preserve">                the  following  summary  of  general  revenues  and  appropriations.</t>
  </si>
  <si>
    <t xml:space="preserve">                Type  II  School  Districts  only  (N.J.S.  18A:9-3)  and  certification  to  the  County  Board  of  Taxation  of</t>
  </si>
  <si>
    <t xml:space="preserve">  (Item 4 below)  to  be  added  to  the  certificate  of  amount  to  be  raised  by  taxation  for  local  school  purposes  in</t>
  </si>
  <si>
    <t xml:space="preserve">(c) $ </t>
  </si>
  <si>
    <t xml:space="preserve">  (Item 3 below)  for  school  purposes  in  Type I  School  Districts  only  (N.J.S. 18A:9-2)  to  be  raised  by  taxation  and,</t>
  </si>
  <si>
    <t xml:space="preserve">(b) $ </t>
  </si>
  <si>
    <t xml:space="preserve">  (Item 2 below)  for  municipal  purposes,  and</t>
  </si>
  <si>
    <t xml:space="preserve">(a) $ </t>
  </si>
  <si>
    <t>adopted and shall constitute an appropriation for the purposes stated of the sums therein set forth as appropriations, and authorization of the amount of:</t>
  </si>
  <si>
    <t xml:space="preserve"> that the budget hereinbefore set forth is hereby</t>
  </si>
  <si>
    <t>,                County of</t>
  </si>
  <si>
    <t xml:space="preserve">Be  it  Resolved  by  the                                     </t>
  </si>
  <si>
    <t>RESOLUTION</t>
  </si>
  <si>
    <t>(Only to be Included in the Budget as Finally Adopted)</t>
  </si>
  <si>
    <t>C-5</t>
  </si>
  <si>
    <t>Sheet 40d</t>
  </si>
  <si>
    <t>TOTALS - ALL PROJECTS</t>
  </si>
  <si>
    <t>Liquidating</t>
  </si>
  <si>
    <t>Other Funds</t>
  </si>
  <si>
    <t>Surplus</t>
  </si>
  <si>
    <t>ment Fund</t>
  </si>
  <si>
    <t>Total Cost</t>
  </si>
  <si>
    <t>School</t>
  </si>
  <si>
    <t>Assessment</t>
  </si>
  <si>
    <t>Self</t>
  </si>
  <si>
    <t>General</t>
  </si>
  <si>
    <t>Aid and</t>
  </si>
  <si>
    <t>Capital</t>
  </si>
  <si>
    <t>Improve-</t>
  </si>
  <si>
    <t>Future Years</t>
  </si>
  <si>
    <t>Current Year</t>
  </si>
  <si>
    <t>Estimated</t>
  </si>
  <si>
    <t>Project Title</t>
  </si>
  <si>
    <t>7d</t>
  </si>
  <si>
    <t>7c</t>
  </si>
  <si>
    <t>7b</t>
  </si>
  <si>
    <t>7a</t>
  </si>
  <si>
    <t>Grants-In-</t>
  </si>
  <si>
    <t>3b</t>
  </si>
  <si>
    <t>3a</t>
  </si>
  <si>
    <t>BONDS AND NOTES</t>
  </si>
  <si>
    <t>BUDGET APPROPRIATIONS</t>
  </si>
  <si>
    <t xml:space="preserve">Local Unit:  </t>
  </si>
  <si>
    <t>County Park Development Grant</t>
  </si>
  <si>
    <t xml:space="preserve">         SUMMARY OF ANTICIPATED FUNDING SOURCES AND AMOUNTS</t>
  </si>
  <si>
    <t>C-4</t>
  </si>
  <si>
    <t>Sheet 40c</t>
  </si>
  <si>
    <t>33-299</t>
  </si>
  <si>
    <t xml:space="preserve">  TOTALS - ALL PROJECTS</t>
  </si>
  <si>
    <t>TIME</t>
  </si>
  <si>
    <t>COST</t>
  </si>
  <si>
    <t>COMPLETION</t>
  </si>
  <si>
    <t>TOTAL</t>
  </si>
  <si>
    <t>NUMBER</t>
  </si>
  <si>
    <t>5f</t>
  </si>
  <si>
    <t>5d</t>
  </si>
  <si>
    <t>5c</t>
  </si>
  <si>
    <t>5b</t>
  </si>
  <si>
    <t>5a</t>
  </si>
  <si>
    <t>ESTIMATED</t>
  </si>
  <si>
    <t>PROJECT</t>
  </si>
  <si>
    <t>PROJECT TITLE</t>
  </si>
  <si>
    <t>FUNDING AMOUNTS PER BUDGET YEAR</t>
  </si>
  <si>
    <t xml:space="preserve">               Anticipated  Project  Schedule  and  Funding  Requirements</t>
  </si>
  <si>
    <t>C-3</t>
  </si>
  <si>
    <t>Sheet 40b</t>
  </si>
  <si>
    <t>33-199</t>
  </si>
  <si>
    <t>YEARS</t>
  </si>
  <si>
    <t>Funds</t>
  </si>
  <si>
    <t>FUTURE</t>
  </si>
  <si>
    <t>Authorized</t>
  </si>
  <si>
    <t>and Other</t>
  </si>
  <si>
    <t>provement Fund</t>
  </si>
  <si>
    <t>Appropriations</t>
  </si>
  <si>
    <t>IN PRIOR</t>
  </si>
  <si>
    <t>FUNDED IN</t>
  </si>
  <si>
    <t>Debt</t>
  </si>
  <si>
    <t>Grants in Aid</t>
  </si>
  <si>
    <t>Capital Im-</t>
  </si>
  <si>
    <t>RESERVED</t>
  </si>
  <si>
    <t>TO BE</t>
  </si>
  <si>
    <t>AMOUNTS</t>
  </si>
  <si>
    <t>CAPITAL BUDGET (Current Year Action)</t>
  </si>
  <si>
    <t>C-2</t>
  </si>
  <si>
    <t>Sheet 40a</t>
  </si>
  <si>
    <t>NARRATIVE FOR CAPITAL IMPROVEMENT PROGRAM</t>
  </si>
  <si>
    <t/>
  </si>
  <si>
    <t>C-1</t>
  </si>
  <si>
    <t>Sheet 40</t>
  </si>
  <si>
    <t xml:space="preserve">         previous three years, and is not adopting CIP.</t>
  </si>
  <si>
    <t xml:space="preserve">  Check if municipality is under 10,000, has not expended more than $25,000 annually for capital purposes in immediately</t>
  </si>
  <si>
    <t>`</t>
  </si>
  <si>
    <t xml:space="preserve">  years. (Exceeding minimum time period)</t>
  </si>
  <si>
    <t xml:space="preserve">  6  years. (Over 10,000 and all county governments)</t>
  </si>
  <si>
    <t xml:space="preserve">  3  years. (Population under 10,000)</t>
  </si>
  <si>
    <t xml:space="preserve">  Check appropriate box for number of years covered, including current year:</t>
  </si>
  <si>
    <t xml:space="preserve">- A multi-year list of planned capital projects, including the current year. </t>
  </si>
  <si>
    <t>CAPITAL IMPROVEMENT PROGRAM</t>
  </si>
  <si>
    <t xml:space="preserve">   No bond ordinances are planned this year.</t>
  </si>
  <si>
    <t xml:space="preserve">    Capital Line Items and Down Payments on Improvements.</t>
  </si>
  <si>
    <t xml:space="preserve">   Total capital expenditures this year do not exceed $25,000, including appropriations for Capital Improvement Fund,</t>
  </si>
  <si>
    <t xml:space="preserve">       If no Capital Budget is included, check the reason why:</t>
  </si>
  <si>
    <t xml:space="preserve">Fire Department </t>
  </si>
  <si>
    <t>Fire Official</t>
  </si>
  <si>
    <t>Land Use Administration</t>
  </si>
  <si>
    <t>Aid to Library (NJSA 40:54-35)</t>
  </si>
  <si>
    <t xml:space="preserve">     - A plan for all capital expenditures for the current fiscal year.</t>
  </si>
  <si>
    <t>CAPITAL BUDGET</t>
  </si>
  <si>
    <t>budget, by an ordinance taking the money from the Capital Improvement fund, or other lawful means.</t>
  </si>
  <si>
    <t>described in this section must be granted elsewhere, by a separate bond ordinance, by inclusion of a line item in the Capital Improvement Section of this</t>
  </si>
  <si>
    <t>funds.  Rather it is a document used as part of the local unit's planning and management program.  Specific authorization to expend funds for purposes</t>
  </si>
  <si>
    <t xml:space="preserve">       This section is included with the Annual Budget pursuant to N.J.A.C. 5:30-4.  It does not in itself confer any authorization to raise or expend</t>
  </si>
  <si>
    <t>CAPITAL BUDGET AND CAPITAL IMPROVEMENT PROGRAM</t>
  </si>
  <si>
    <t>Sheet 39</t>
  </si>
  <si>
    <t>(Important: This appendix must be included in advertisement of budget.)</t>
  </si>
  <si>
    <t xml:space="preserve">  Surplus Balance Remaining</t>
  </si>
  <si>
    <t xml:space="preserve">  "Cash Liabilities"</t>
  </si>
  <si>
    <t xml:space="preserve"> *Balance Included in Above</t>
  </si>
  <si>
    <t xml:space="preserve">  Budget</t>
  </si>
  <si>
    <t xml:space="preserve"> Less: School Tax Deferred</t>
  </si>
  <si>
    <t xml:space="preserve"> School Tax Levy Unpaid</t>
  </si>
  <si>
    <t xml:space="preserve"> * Nearest even percentage may be used</t>
  </si>
  <si>
    <t>Total Liabilities, Reserves and Surplus</t>
  </si>
  <si>
    <t xml:space="preserve">  Surplus Balance - December 31st</t>
  </si>
  <si>
    <t xml:space="preserve"> Surplus</t>
  </si>
  <si>
    <t xml:space="preserve">  Total Adjusted Expenditures and Tax Requirements</t>
  </si>
  <si>
    <t xml:space="preserve"> Reserves for Receivables</t>
  </si>
  <si>
    <t xml:space="preserve">  Less: Expenditures to be Raised by Future Taxes</t>
  </si>
  <si>
    <t xml:space="preserve"> *Cash Liabilities</t>
  </si>
  <si>
    <t xml:space="preserve">  Total Expenditures and Tax Requirements</t>
  </si>
  <si>
    <t>LIABILITIES, RESERVES AND SURPLUS</t>
  </si>
  <si>
    <t>Other Expenditures and Deductions from Income</t>
  </si>
  <si>
    <t>Total Assets</t>
  </si>
  <si>
    <t>Special District Taxes</t>
  </si>
  <si>
    <t xml:space="preserve"> Deferred Charges Required to be in Budgets</t>
  </si>
  <si>
    <t>County Taxes (Including Added Tax Amounts)</t>
  </si>
  <si>
    <t>School Taxes (Including Local and Regional)</t>
  </si>
  <si>
    <t>Other Receivables</t>
  </si>
  <si>
    <t>Municipal Appropriations</t>
  </si>
  <si>
    <t>Liquidation</t>
  </si>
  <si>
    <t xml:space="preserve"> EXPENDITURES AND TAX REQUIREMENTS:</t>
  </si>
  <si>
    <t>Property Acquired by Tax Title Lien</t>
  </si>
  <si>
    <t>Total Funds</t>
  </si>
  <si>
    <t>Tax Title Liens Receivable</t>
  </si>
  <si>
    <t>Other Revenues and Additions to Income</t>
  </si>
  <si>
    <t>Taxes Receivable</t>
  </si>
  <si>
    <t>Delinquent Taxes</t>
  </si>
  <si>
    <t xml:space="preserve"> Receivables with Offsetting Reserves:</t>
  </si>
  <si>
    <t xml:space="preserve"> %)</t>
  </si>
  <si>
    <t>Park Fees</t>
  </si>
  <si>
    <t>08-121</t>
  </si>
  <si>
    <t>10-711</t>
  </si>
  <si>
    <t xml:space="preserve">   Cola Ordinance</t>
  </si>
  <si>
    <t>Timothy Cunningham, Director</t>
  </si>
  <si>
    <t>Michelle Hack</t>
  </si>
  <si>
    <t>Tom Coleman</t>
  </si>
  <si>
    <t>Kirk Fullerton</t>
  </si>
  <si>
    <t>Dolores Rosso</t>
  </si>
  <si>
    <t>41-412-2</t>
  </si>
  <si>
    <t>Drunk Driving Enforcement Grant</t>
  </si>
  <si>
    <t>YEAR 2016</t>
  </si>
  <si>
    <t xml:space="preserve">   Allowable Debt Service Increase</t>
  </si>
  <si>
    <t>,  Municipal Clerk</t>
  </si>
  <si>
    <t>C-1732</t>
  </si>
  <si>
    <t>#8272</t>
  </si>
  <si>
    <t>27-332-2</t>
  </si>
  <si>
    <t>Expended 2016</t>
  </si>
  <si>
    <t>for 2017</t>
  </si>
  <si>
    <t xml:space="preserve">   2016 Bank</t>
  </si>
  <si>
    <t>2. 2015 "CAP" LEVY CAP WORKBOOK SUMMARY</t>
  </si>
  <si>
    <t>Recreation land preserved in 2016</t>
  </si>
  <si>
    <t>Farmland preserved in 2016</t>
  </si>
  <si>
    <t>10-712</t>
  </si>
  <si>
    <t>New Jersey  Forestry Grant</t>
  </si>
  <si>
    <t>Road Program</t>
  </si>
  <si>
    <t>Fire Equipment</t>
  </si>
  <si>
    <t>General Capital:</t>
  </si>
  <si>
    <t>NO707</t>
  </si>
  <si>
    <t>Veteran's Affairs &amp; Donation - Veteran's Memorial, Uniform Fire Safety Act, Dog Park Donations, and Animal Control Fund.</t>
  </si>
  <si>
    <t>Economic Development</t>
  </si>
  <si>
    <t>20-170-2</t>
  </si>
  <si>
    <t>Suzanne Cairns Wells</t>
  </si>
  <si>
    <t>Dawn M. Bass</t>
  </si>
  <si>
    <t>2018 MUNICIPAL DATA SHEET</t>
  </si>
  <si>
    <t>(Must accompany 2018 budget)</t>
  </si>
  <si>
    <t>Please attach this to your 2018 Budget and Mail to:</t>
  </si>
  <si>
    <t xml:space="preserve"> for the Year 2018</t>
  </si>
  <si>
    <t>,  2018</t>
  </si>
  <si>
    <t>Be it Resolved, that the following statements of revenues and appropriations shall constitute the Municipal Budget for the Year 2018;</t>
  </si>
  <si>
    <t xml:space="preserve"> , 2018.</t>
  </si>
  <si>
    <t xml:space="preserve"> does hereby approve the following as the Budget for the Year 2018:</t>
  </si>
  <si>
    <t>, 2018.</t>
  </si>
  <si>
    <t>,  2018  at</t>
  </si>
  <si>
    <t xml:space="preserve"> o'clock  (P.M.)   at which time and place objections to said Budget and Tax Resolution for the year 2018 may be presented by taxpayers or other</t>
  </si>
  <si>
    <t>YEAR 2018</t>
  </si>
  <si>
    <t>Total General Appropriations for 2017</t>
  </si>
  <si>
    <t xml:space="preserve">   CY 2017 New Construction</t>
  </si>
  <si>
    <t xml:space="preserve">   2017 New Construction</t>
  </si>
  <si>
    <t>Expended 2017</t>
  </si>
  <si>
    <t>for 2018</t>
  </si>
  <si>
    <t>For 2017 By</t>
  </si>
  <si>
    <t>Total for 2017</t>
  </si>
  <si>
    <t>YEAR 2017</t>
  </si>
  <si>
    <t>CURRENT FUND BALANCE SHEET - December 31, 2017</t>
  </si>
  <si>
    <t xml:space="preserve"> *(Percentage collected:  2017</t>
  </si>
  <si>
    <t xml:space="preserve"> Deferred Charges Required to be in 2018 Budget</t>
  </si>
  <si>
    <t xml:space="preserve">             Proposed Use of Current Fund Surplus in 2018 Budget</t>
  </si>
  <si>
    <t xml:space="preserve">  Surplus Balance December 31, 2017</t>
  </si>
  <si>
    <t xml:space="preserve">  Current Surplus Anticipated in 2018</t>
  </si>
  <si>
    <t>The three year Capital Budget covers the period of time from January 1, 2018 through December 31, 2020.  The proposed three year Capital Budget Program reflects</t>
  </si>
  <si>
    <t>2018 Budget</t>
  </si>
  <si>
    <t>YEAR CAPITAL PROGRAM  -  2018  -  2020</t>
  </si>
  <si>
    <t>YEAR CAPITAL PROGRAM - 2018 - 2020</t>
  </si>
  <si>
    <t>Cash in 2017</t>
  </si>
  <si>
    <t>Expended  2017</t>
  </si>
  <si>
    <t>2018,  It is further certified that each item of revenue and appropriation is set forth in the same amount and by the same title as</t>
  </si>
  <si>
    <t>appeared in the 2018  approved budget and all amendments thereto, if any, which have been previously approved by the Director of Local Government Services.</t>
  </si>
  <si>
    <t>, 2018</t>
  </si>
  <si>
    <t>Building Aid Allowance   2018 -  $</t>
  </si>
  <si>
    <t>for Schools - State Aid   2017 -  $</t>
  </si>
  <si>
    <t>James Quinn</t>
  </si>
  <si>
    <t>Kenneth Mills</t>
  </si>
  <si>
    <t>March</t>
  </si>
  <si>
    <t>April 5</t>
  </si>
  <si>
    <t>April 17</t>
  </si>
  <si>
    <t>Reserve for Debt Service</t>
  </si>
  <si>
    <t>08-107</t>
  </si>
  <si>
    <t>Public Works Equiment</t>
  </si>
  <si>
    <t>Police Equipment</t>
  </si>
  <si>
    <t>Sewer Equipment</t>
  </si>
  <si>
    <t>17th</t>
  </si>
  <si>
    <t>April</t>
  </si>
  <si>
    <t>Matching funds for Grants</t>
  </si>
  <si>
    <t>20th</t>
  </si>
  <si>
    <t>March 20</t>
  </si>
  <si>
    <t xml:space="preserve">                                                                               Total Funds Reserved as of end of 2017</t>
  </si>
  <si>
    <t xml:space="preserve">                                                                                         Total Funds Appropriated in 2018</t>
  </si>
  <si>
    <t xml:space="preserve">       Dedication by Rider - (N.J.S. 40A:4-39) "The dedicated revenues anticipated during the year 2018 from Animal Control, State or Federal Aid for Maintenance of Libraries,</t>
  </si>
  <si>
    <t>Amount on which 2.5% CAP is applied</t>
  </si>
  <si>
    <t>2.5% CAP</t>
  </si>
  <si>
    <t xml:space="preserve">   2017 Bank</t>
  </si>
  <si>
    <t xml:space="preserve">   Allowable Capital Improvements Increase</t>
  </si>
  <si>
    <t>Burlington County Park Grant</t>
  </si>
  <si>
    <t>10-713</t>
  </si>
  <si>
    <t>PLANNED FUNDING SERVICES FOR CURRENT YEAR - 2018</t>
  </si>
  <si>
    <t xml:space="preserve"> Subsequent to 2018</t>
  </si>
  <si>
    <t>SECTION 2  -  UPON ADOPTION FOR YEAR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</si>
</sst>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mmmm\ d\,\ yyyy;@"/>
    <numFmt numFmtId="166" formatCode="m/d/yy;@"/>
    <numFmt numFmtId="167" formatCode="mm/dd/yy;@"/>
    <numFmt numFmtId="168" formatCode="hh:mm\ AM/PM_)"/>
    <numFmt numFmtId="169" formatCode="mm/dd/yy_)"/>
    <numFmt numFmtId="170" formatCode="&quot;$&quot;#,##0.00"/>
    <numFmt numFmtId="171" formatCode="[$-409]dddd\,\ mmmm\ dd\,\ yyyy"/>
    <numFmt numFmtId="172" formatCode="[$-409]mmm\-yy;@"/>
  </numFmts>
  <fonts count="80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12"/>
      <name val="Courier New"/>
      <family val="3"/>
    </font>
    <font>
      <sz val="12"/>
      <color indexed="12"/>
      <name val="Arial"/>
      <family val="2"/>
    </font>
    <font>
      <sz val="11"/>
      <color indexed="12"/>
      <name val="Courier New"/>
      <family val="3"/>
    </font>
    <font>
      <sz val="12"/>
      <name val="Courier New"/>
      <family val="3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12"/>
      <color indexed="12"/>
      <name val="Courier New"/>
      <family val="3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Courier New"/>
      <family val="3"/>
    </font>
    <font>
      <sz val="14"/>
      <name val="Arial"/>
      <family val="2"/>
    </font>
    <font>
      <sz val="10"/>
      <color indexed="12"/>
      <name val="Courier New"/>
      <family val="3"/>
    </font>
    <font>
      <b/>
      <u val="single"/>
      <sz val="12"/>
      <name val="Arial"/>
      <family val="2"/>
    </font>
    <font>
      <sz val="24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u val="single"/>
      <sz val="11"/>
      <name val="Arial"/>
      <family val="2"/>
    </font>
    <font>
      <i/>
      <u val="single"/>
      <sz val="12"/>
      <name val="Arial"/>
      <family val="2"/>
    </font>
    <font>
      <b/>
      <sz val="12"/>
      <name val="Courier New"/>
      <family val="0"/>
    </font>
    <font>
      <b/>
      <sz val="12"/>
      <name val="Arial MT"/>
      <family val="0"/>
    </font>
    <font>
      <b/>
      <sz val="10"/>
      <name val="Arial Narrow"/>
      <family val="2"/>
    </font>
    <font>
      <sz val="10"/>
      <name val="Arial MT"/>
      <family val="0"/>
    </font>
    <font>
      <b/>
      <sz val="16"/>
      <name val="Arial MT"/>
      <family val="0"/>
    </font>
    <font>
      <u val="single"/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48"/>
      <color indexed="8"/>
      <name val="Times New Roman"/>
      <family val="0"/>
    </font>
    <font>
      <sz val="72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39" fontId="1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6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Continuous"/>
    </xf>
    <xf numFmtId="16" fontId="6" fillId="0" borderId="11" xfId="0" applyNumberFormat="1" applyFont="1" applyBorder="1" applyAlignment="1" quotePrefix="1">
      <alignment horizontal="centerContinuous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" fontId="6" fillId="0" borderId="11" xfId="0" applyNumberFormat="1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39" fontId="13" fillId="0" borderId="11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39" fontId="1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10" fontId="10" fillId="0" borderId="22" xfId="0" applyNumberFormat="1" applyFont="1" applyFill="1" applyBorder="1" applyAlignment="1" applyProtection="1">
      <alignment/>
      <protection locked="0"/>
    </xf>
    <xf numFmtId="39" fontId="13" fillId="0" borderId="22" xfId="0" applyNumberFormat="1" applyFont="1" applyFill="1" applyBorder="1" applyAlignment="1" applyProtection="1">
      <alignment horizontal="right"/>
      <protection/>
    </xf>
    <xf numFmtId="39" fontId="13" fillId="0" borderId="2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39" fontId="0" fillId="0" borderId="0" xfId="0" applyNumberFormat="1" applyAlignment="1">
      <alignment/>
    </xf>
    <xf numFmtId="0" fontId="20" fillId="0" borderId="25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left"/>
      <protection/>
    </xf>
    <xf numFmtId="0" fontId="20" fillId="0" borderId="26" xfId="0" applyFont="1" applyBorder="1" applyAlignment="1" applyProtection="1">
      <alignment horizontal="left"/>
      <protection/>
    </xf>
    <xf numFmtId="0" fontId="15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18" fillId="0" borderId="27" xfId="0" applyFont="1" applyBorder="1" applyAlignment="1" applyProtection="1">
      <alignment/>
      <protection/>
    </xf>
    <xf numFmtId="39" fontId="18" fillId="0" borderId="28" xfId="0" applyNumberFormat="1" applyFont="1" applyBorder="1" applyAlignment="1" applyProtection="1">
      <alignment/>
      <protection/>
    </xf>
    <xf numFmtId="39" fontId="18" fillId="0" borderId="11" xfId="0" applyNumberFormat="1" applyFont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center" vertical="top"/>
      <protection/>
    </xf>
    <xf numFmtId="0" fontId="18" fillId="0" borderId="29" xfId="0" applyFont="1" applyBorder="1" applyAlignment="1" applyProtection="1">
      <alignment horizontal="left" vertical="top"/>
      <protection/>
    </xf>
    <xf numFmtId="0" fontId="20" fillId="0" borderId="31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left"/>
      <protection/>
    </xf>
    <xf numFmtId="0" fontId="15" fillId="0" borderId="33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/>
      <protection/>
    </xf>
    <xf numFmtId="16" fontId="15" fillId="0" borderId="11" xfId="0" applyNumberFormat="1" applyFont="1" applyBorder="1" applyAlignment="1" applyProtection="1" quotePrefix="1">
      <alignment horizontal="right"/>
      <protection/>
    </xf>
    <xf numFmtId="0" fontId="20" fillId="0" borderId="3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18" fillId="0" borderId="10" xfId="0" applyFont="1" applyBorder="1" applyAlignment="1" applyProtection="1">
      <alignment horizontal="centerContinuous"/>
      <protection/>
    </xf>
    <xf numFmtId="0" fontId="20" fillId="0" borderId="10" xfId="0" applyFont="1" applyBorder="1" applyAlignment="1" applyProtection="1">
      <alignment horizontal="centerContinuous"/>
      <protection/>
    </xf>
    <xf numFmtId="0" fontId="16" fillId="0" borderId="35" xfId="0" applyFont="1" applyBorder="1" applyAlignment="1" applyProtection="1">
      <alignment horizontal="centerContinuous"/>
      <protection/>
    </xf>
    <xf numFmtId="0" fontId="18" fillId="0" borderId="36" xfId="0" applyFont="1" applyBorder="1" applyAlignment="1" applyProtection="1">
      <alignment/>
      <protection/>
    </xf>
    <xf numFmtId="0" fontId="18" fillId="0" borderId="37" xfId="0" applyFont="1" applyBorder="1" applyAlignment="1" applyProtection="1">
      <alignment/>
      <protection/>
    </xf>
    <xf numFmtId="0" fontId="20" fillId="0" borderId="36" xfId="0" applyFont="1" applyBorder="1" applyAlignment="1" applyProtection="1">
      <alignment horizontal="left"/>
      <protection/>
    </xf>
    <xf numFmtId="0" fontId="20" fillId="0" borderId="38" xfId="0" applyFont="1" applyBorder="1" applyAlignment="1" applyProtection="1">
      <alignment horizontal="left"/>
      <protection/>
    </xf>
    <xf numFmtId="39" fontId="18" fillId="0" borderId="39" xfId="0" applyNumberFormat="1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39" fontId="18" fillId="0" borderId="15" xfId="0" applyNumberFormat="1" applyFont="1" applyBorder="1" applyAlignment="1" applyProtection="1">
      <alignment/>
      <protection/>
    </xf>
    <xf numFmtId="0" fontId="20" fillId="0" borderId="41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/>
      <protection/>
    </xf>
    <xf numFmtId="0" fontId="20" fillId="0" borderId="29" xfId="0" applyFont="1" applyBorder="1" applyAlignment="1" applyProtection="1">
      <alignment horizontal="center"/>
      <protection/>
    </xf>
    <xf numFmtId="0" fontId="18" fillId="0" borderId="39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20" fillId="0" borderId="40" xfId="0" applyFont="1" applyBorder="1" applyAlignment="1" applyProtection="1">
      <alignment horizontal="center"/>
      <protection/>
    </xf>
    <xf numFmtId="0" fontId="20" fillId="0" borderId="28" xfId="0" applyFont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left" vertical="top"/>
      <protection/>
    </xf>
    <xf numFmtId="0" fontId="20" fillId="0" borderId="29" xfId="0" applyFont="1" applyBorder="1" applyAlignment="1" applyProtection="1">
      <alignment horizontal="left" vertical="top"/>
      <protection/>
    </xf>
    <xf numFmtId="0" fontId="20" fillId="0" borderId="31" xfId="0" applyFont="1" applyBorder="1" applyAlignment="1" applyProtection="1">
      <alignment horizontal="left"/>
      <protection/>
    </xf>
    <xf numFmtId="0" fontId="20" fillId="0" borderId="32" xfId="0" applyFont="1" applyBorder="1" applyAlignment="1" applyProtection="1">
      <alignment horizontal="left"/>
      <protection/>
    </xf>
    <xf numFmtId="0" fontId="16" fillId="0" borderId="31" xfId="0" applyFont="1" applyBorder="1" applyAlignment="1" applyProtection="1">
      <alignment/>
      <protection/>
    </xf>
    <xf numFmtId="0" fontId="20" fillId="0" borderId="31" xfId="0" applyFont="1" applyBorder="1" applyAlignment="1" applyProtection="1">
      <alignment horizontal="left" vertical="center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18" fillId="0" borderId="33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 horizontal="center"/>
      <protection/>
    </xf>
    <xf numFmtId="0" fontId="16" fillId="0" borderId="32" xfId="0" applyFont="1" applyBorder="1" applyAlignment="1" applyProtection="1">
      <alignment horizontal="center"/>
      <protection/>
    </xf>
    <xf numFmtId="0" fontId="16" fillId="0" borderId="33" xfId="0" applyFont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Continuous"/>
      <protection/>
    </xf>
    <xf numFmtId="0" fontId="16" fillId="0" borderId="12" xfId="0" applyFont="1" applyBorder="1" applyAlignment="1" applyProtection="1">
      <alignment horizontal="centerContinuous"/>
      <protection/>
    </xf>
    <xf numFmtId="0" fontId="15" fillId="0" borderId="12" xfId="0" applyFont="1" applyBorder="1" applyAlignment="1" applyProtection="1">
      <alignment horizontal="centerContinuous"/>
      <protection/>
    </xf>
    <xf numFmtId="0" fontId="16" fillId="0" borderId="33" xfId="0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centerContinuous"/>
      <protection/>
    </xf>
    <xf numFmtId="0" fontId="16" fillId="0" borderId="15" xfId="0" applyFont="1" applyBorder="1" applyAlignment="1" applyProtection="1">
      <alignment horizontal="centerContinuous"/>
      <protection/>
    </xf>
    <xf numFmtId="0" fontId="16" fillId="0" borderId="46" xfId="0" applyFont="1" applyBorder="1" applyAlignment="1" applyProtection="1">
      <alignment horizontal="centerContinuous"/>
      <protection/>
    </xf>
    <xf numFmtId="0" fontId="16" fillId="0" borderId="37" xfId="0" applyFont="1" applyBorder="1" applyAlignment="1" applyProtection="1">
      <alignment horizontal="centerContinuous"/>
      <protection/>
    </xf>
    <xf numFmtId="0" fontId="15" fillId="0" borderId="37" xfId="0" applyFont="1" applyBorder="1" applyAlignment="1" applyProtection="1">
      <alignment horizontal="centerContinuous"/>
      <protection/>
    </xf>
    <xf numFmtId="0" fontId="16" fillId="0" borderId="47" xfId="0" applyFont="1" applyBorder="1" applyAlignment="1" applyProtection="1">
      <alignment horizontal="centerContinuous"/>
      <protection/>
    </xf>
    <xf numFmtId="0" fontId="16" fillId="0" borderId="36" xfId="0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16" fillId="0" borderId="33" xfId="0" applyFont="1" applyBorder="1" applyAlignment="1" applyProtection="1">
      <alignment/>
      <protection/>
    </xf>
    <xf numFmtId="0" fontId="16" fillId="0" borderId="48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Continuous"/>
      <protection/>
    </xf>
    <xf numFmtId="39" fontId="13" fillId="0" borderId="23" xfId="0" applyNumberFormat="1" applyFont="1" applyBorder="1" applyAlignment="1" applyProtection="1">
      <alignment/>
      <protection/>
    </xf>
    <xf numFmtId="39" fontId="13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9" fontId="10" fillId="0" borderId="50" xfId="0" applyNumberFormat="1" applyFont="1" applyBorder="1" applyAlignment="1" applyProtection="1">
      <alignment/>
      <protection locked="0"/>
    </xf>
    <xf numFmtId="39" fontId="13" fillId="0" borderId="51" xfId="0" applyNumberFormat="1" applyFont="1" applyBorder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39" fontId="3" fillId="0" borderId="16" xfId="0" applyNumberFormat="1" applyFont="1" applyBorder="1" applyAlignment="1" applyProtection="1">
      <alignment horizontal="right"/>
      <protection/>
    </xf>
    <xf numFmtId="39" fontId="10" fillId="0" borderId="5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39" fontId="10" fillId="0" borderId="52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39" fontId="13" fillId="0" borderId="16" xfId="0" applyNumberFormat="1" applyFont="1" applyBorder="1" applyAlignment="1" applyProtection="1">
      <alignment/>
      <protection/>
    </xf>
    <xf numFmtId="39" fontId="13" fillId="0" borderId="52" xfId="0" applyNumberFormat="1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39" fontId="13" fillId="0" borderId="5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39" fontId="13" fillId="0" borderId="21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23" fillId="0" borderId="16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39" fontId="3" fillId="0" borderId="52" xfId="0" applyNumberFormat="1" applyFont="1" applyBorder="1" applyAlignment="1" applyProtection="1">
      <alignment horizontal="right"/>
      <protection/>
    </xf>
    <xf numFmtId="0" fontId="23" fillId="0" borderId="52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9" fontId="0" fillId="0" borderId="21" xfId="0" applyNumberFormat="1" applyFont="1" applyBorder="1" applyAlignment="1" applyProtection="1">
      <alignment/>
      <protection/>
    </xf>
    <xf numFmtId="39" fontId="0" fillId="0" borderId="13" xfId="0" applyNumberFormat="1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4" fillId="0" borderId="52" xfId="0" applyFont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Continuous"/>
      <protection/>
    </xf>
    <xf numFmtId="0" fontId="25" fillId="0" borderId="0" xfId="0" applyFont="1" applyAlignment="1" applyProtection="1">
      <alignment horizontal="center"/>
      <protection/>
    </xf>
    <xf numFmtId="39" fontId="13" fillId="0" borderId="23" xfId="0" applyNumberFormat="1" applyFont="1" applyBorder="1" applyAlignment="1" applyProtection="1">
      <alignment vertical="center"/>
      <protection/>
    </xf>
    <xf numFmtId="39" fontId="13" fillId="0" borderId="25" xfId="0" applyNumberFormat="1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39" fontId="10" fillId="0" borderId="16" xfId="0" applyNumberFormat="1" applyFont="1" applyBorder="1" applyAlignment="1" applyProtection="1">
      <alignment/>
      <protection locked="0"/>
    </xf>
    <xf numFmtId="0" fontId="26" fillId="0" borderId="52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right"/>
      <protection/>
    </xf>
    <xf numFmtId="0" fontId="3" fillId="0" borderId="52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39" fontId="10" fillId="0" borderId="23" xfId="0" applyNumberFormat="1" applyFont="1" applyBorder="1" applyAlignment="1" applyProtection="1">
      <alignment/>
      <protection locked="0"/>
    </xf>
    <xf numFmtId="39" fontId="10" fillId="0" borderId="14" xfId="0" applyNumberFormat="1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39" fontId="10" fillId="0" borderId="16" xfId="0" applyNumberFormat="1" applyFont="1" applyFill="1" applyBorder="1" applyAlignment="1" applyProtection="1">
      <alignment/>
      <protection locked="0"/>
    </xf>
    <xf numFmtId="0" fontId="26" fillId="0" borderId="52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/>
    </xf>
    <xf numFmtId="39" fontId="13" fillId="0" borderId="14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9" fillId="0" borderId="13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/>
    </xf>
    <xf numFmtId="0" fontId="28" fillId="0" borderId="11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39" fontId="13" fillId="0" borderId="53" xfId="0" applyNumberFormat="1" applyFont="1" applyBorder="1" applyAlignment="1" applyProtection="1">
      <alignment vertical="center"/>
      <protection/>
    </xf>
    <xf numFmtId="39" fontId="13" fillId="0" borderId="54" xfId="0" applyNumberFormat="1" applyFont="1" applyBorder="1" applyAlignment="1" applyProtection="1">
      <alignment vertical="center"/>
      <protection/>
    </xf>
    <xf numFmtId="0" fontId="29" fillId="0" borderId="52" xfId="0" applyFont="1" applyBorder="1" applyAlignment="1" applyProtection="1">
      <alignment/>
      <protection locked="0"/>
    </xf>
    <xf numFmtId="0" fontId="4" fillId="0" borderId="52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9" fillId="0" borderId="5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vertical="top"/>
      <protection/>
    </xf>
    <xf numFmtId="0" fontId="3" fillId="0" borderId="52" xfId="0" applyFont="1" applyBorder="1" applyAlignment="1" applyProtection="1">
      <alignment horizontal="right" vertical="top"/>
      <protection/>
    </xf>
    <xf numFmtId="0" fontId="4" fillId="0" borderId="5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0" xfId="0" applyFont="1" applyAlignment="1" applyProtection="1">
      <alignment/>
      <protection/>
    </xf>
    <xf numFmtId="0" fontId="23" fillId="0" borderId="52" xfId="0" applyFont="1" applyBorder="1" applyAlignment="1">
      <alignment horizontal="center"/>
    </xf>
    <xf numFmtId="39" fontId="0" fillId="0" borderId="16" xfId="0" applyNumberFormat="1" applyFont="1" applyBorder="1" applyAlignment="1" applyProtection="1">
      <alignment/>
      <protection/>
    </xf>
    <xf numFmtId="39" fontId="0" fillId="0" borderId="52" xfId="0" applyNumberFormat="1" applyFont="1" applyBorder="1" applyAlignment="1" applyProtection="1">
      <alignment/>
      <protection/>
    </xf>
    <xf numFmtId="0" fontId="23" fillId="0" borderId="5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27" fillId="0" borderId="23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56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4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33" xfId="0" applyFont="1" applyBorder="1" applyAlignment="1">
      <alignment/>
    </xf>
    <xf numFmtId="166" fontId="0" fillId="0" borderId="39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35" xfId="0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" fillId="0" borderId="0" xfId="0" applyFont="1" applyAlignment="1">
      <alignment horizontal="right"/>
    </xf>
    <xf numFmtId="39" fontId="1" fillId="0" borderId="0" xfId="55">
      <alignment/>
      <protection/>
    </xf>
    <xf numFmtId="39" fontId="1" fillId="0" borderId="0" xfId="55" applyFill="1">
      <alignment/>
      <protection/>
    </xf>
    <xf numFmtId="39" fontId="6" fillId="0" borderId="0" xfId="55" applyFont="1" applyAlignment="1" applyProtection="1">
      <alignment horizontal="center"/>
      <protection/>
    </xf>
    <xf numFmtId="39" fontId="1" fillId="0" borderId="0" xfId="55" applyProtection="1">
      <alignment/>
      <protection/>
    </xf>
    <xf numFmtId="39" fontId="0" fillId="0" borderId="0" xfId="55" applyFont="1" applyProtection="1">
      <alignment/>
      <protection/>
    </xf>
    <xf numFmtId="39" fontId="3" fillId="0" borderId="0" xfId="55" applyFont="1" applyProtection="1">
      <alignment/>
      <protection/>
    </xf>
    <xf numFmtId="39" fontId="0" fillId="0" borderId="0" xfId="55" applyFont="1" applyFill="1" applyProtection="1">
      <alignment/>
      <protection/>
    </xf>
    <xf numFmtId="39" fontId="6" fillId="0" borderId="57" xfId="55" applyNumberFormat="1" applyFont="1" applyBorder="1" applyProtection="1">
      <alignment/>
      <protection/>
    </xf>
    <xf numFmtId="39" fontId="6" fillId="0" borderId="58" xfId="55" applyNumberFormat="1" applyFont="1" applyBorder="1" applyProtection="1">
      <alignment/>
      <protection/>
    </xf>
    <xf numFmtId="39" fontId="6" fillId="0" borderId="58" xfId="55" applyNumberFormat="1" applyFont="1" applyFill="1" applyBorder="1" applyProtection="1">
      <alignment/>
      <protection/>
    </xf>
    <xf numFmtId="39" fontId="4" fillId="0" borderId="58" xfId="55" applyFont="1" applyBorder="1" applyAlignment="1" applyProtection="1">
      <alignment horizontal="center"/>
      <protection/>
    </xf>
    <xf numFmtId="39" fontId="3" fillId="0" borderId="12" xfId="55" applyFont="1" applyBorder="1" applyProtection="1">
      <alignment/>
      <protection/>
    </xf>
    <xf numFmtId="39" fontId="3" fillId="0" borderId="12" xfId="55" applyFont="1" applyBorder="1" applyAlignment="1" applyProtection="1">
      <alignment vertical="center"/>
      <protection/>
    </xf>
    <xf numFmtId="39" fontId="0" fillId="0" borderId="12" xfId="55" applyFont="1" applyBorder="1" applyProtection="1">
      <alignment/>
      <protection/>
    </xf>
    <xf numFmtId="39" fontId="6" fillId="0" borderId="59" xfId="55" applyNumberFormat="1" applyFont="1" applyBorder="1" applyProtection="1">
      <alignment/>
      <protection/>
    </xf>
    <xf numFmtId="39" fontId="6" fillId="0" borderId="60" xfId="55" applyNumberFormat="1" applyFont="1" applyBorder="1" applyProtection="1">
      <alignment/>
      <protection/>
    </xf>
    <xf numFmtId="39" fontId="6" fillId="0" borderId="60" xfId="55" applyNumberFormat="1" applyFont="1" applyFill="1" applyBorder="1" applyProtection="1">
      <alignment/>
      <protection/>
    </xf>
    <xf numFmtId="39" fontId="4" fillId="0" borderId="60" xfId="55" applyFont="1" applyBorder="1" applyAlignment="1" applyProtection="1">
      <alignment horizontal="center"/>
      <protection/>
    </xf>
    <xf numFmtId="39" fontId="4" fillId="0" borderId="0" xfId="55" applyFont="1" applyProtection="1">
      <alignment/>
      <protection/>
    </xf>
    <xf numFmtId="39" fontId="6" fillId="0" borderId="61" xfId="55" applyNumberFormat="1" applyFont="1" applyBorder="1" applyProtection="1">
      <alignment/>
      <protection/>
    </xf>
    <xf numFmtId="39" fontId="6" fillId="0" borderId="62" xfId="55" applyNumberFormat="1" applyFont="1" applyBorder="1" applyProtection="1">
      <alignment/>
      <protection/>
    </xf>
    <xf numFmtId="39" fontId="6" fillId="0" borderId="62" xfId="55" applyNumberFormat="1" applyFont="1" applyFill="1" applyBorder="1" applyProtection="1">
      <alignment/>
      <protection/>
    </xf>
    <xf numFmtId="39" fontId="4" fillId="0" borderId="63" xfId="55" applyFont="1" applyBorder="1" applyAlignment="1" applyProtection="1">
      <alignment horizontal="center"/>
      <protection/>
    </xf>
    <xf numFmtId="39" fontId="3" fillId="0" borderId="11" xfId="55" applyFont="1" applyBorder="1" applyProtection="1">
      <alignment/>
      <protection/>
    </xf>
    <xf numFmtId="39" fontId="6" fillId="0" borderId="64" xfId="55" applyNumberFormat="1" applyFont="1" applyBorder="1" applyProtection="1">
      <alignment/>
      <protection/>
    </xf>
    <xf numFmtId="39" fontId="6" fillId="0" borderId="63" xfId="55" applyNumberFormat="1" applyFont="1" applyBorder="1" applyProtection="1">
      <alignment/>
      <protection/>
    </xf>
    <xf numFmtId="39" fontId="6" fillId="0" borderId="63" xfId="55" applyNumberFormat="1" applyFont="1" applyFill="1" applyBorder="1" applyProtection="1">
      <alignment/>
      <protection/>
    </xf>
    <xf numFmtId="39" fontId="6" fillId="0" borderId="65" xfId="55" applyNumberFormat="1" applyFont="1" applyBorder="1" applyProtection="1">
      <alignment/>
      <protection/>
    </xf>
    <xf numFmtId="39" fontId="6" fillId="0" borderId="65" xfId="55" applyNumberFormat="1" applyFont="1" applyFill="1" applyBorder="1" applyProtection="1">
      <alignment/>
      <protection/>
    </xf>
    <xf numFmtId="39" fontId="3" fillId="0" borderId="11" xfId="55" applyFont="1" applyBorder="1" applyAlignment="1" applyProtection="1">
      <alignment horizontal="left" vertical="center"/>
      <protection/>
    </xf>
    <xf numFmtId="39" fontId="6" fillId="0" borderId="66" xfId="55" applyNumberFormat="1" applyFont="1" applyBorder="1" applyProtection="1">
      <alignment/>
      <protection/>
    </xf>
    <xf numFmtId="39" fontId="6" fillId="0" borderId="67" xfId="55" applyNumberFormat="1" applyFont="1" applyBorder="1" applyProtection="1">
      <alignment/>
      <protection/>
    </xf>
    <xf numFmtId="39" fontId="6" fillId="0" borderId="67" xfId="55" applyNumberFormat="1" applyFont="1" applyFill="1" applyBorder="1" applyProtection="1">
      <alignment/>
      <protection/>
    </xf>
    <xf numFmtId="39" fontId="3" fillId="0" borderId="0" xfId="55" applyFont="1" applyAlignment="1" applyProtection="1">
      <alignment horizontal="left"/>
      <protection/>
    </xf>
    <xf numFmtId="39" fontId="6" fillId="0" borderId="11" xfId="55" applyFont="1" applyBorder="1" applyProtection="1">
      <alignment/>
      <protection/>
    </xf>
    <xf numFmtId="39" fontId="4" fillId="0" borderId="64" xfId="55" applyNumberFormat="1" applyFont="1" applyBorder="1" applyAlignment="1" applyProtection="1">
      <alignment horizontal="right"/>
      <protection/>
    </xf>
    <xf numFmtId="39" fontId="4" fillId="0" borderId="63" xfId="55" applyNumberFormat="1" applyFont="1" applyBorder="1" applyAlignment="1" applyProtection="1">
      <alignment horizontal="right"/>
      <protection/>
    </xf>
    <xf numFmtId="39" fontId="4" fillId="0" borderId="63" xfId="55" applyNumberFormat="1" applyFont="1" applyFill="1" applyBorder="1" applyAlignment="1" applyProtection="1">
      <alignment horizontal="right"/>
      <protection/>
    </xf>
    <xf numFmtId="39" fontId="6" fillId="0" borderId="59" xfId="55" applyFont="1" applyBorder="1" applyProtection="1">
      <alignment/>
      <protection/>
    </xf>
    <xf numFmtId="39" fontId="4" fillId="0" borderId="0" xfId="55" applyFont="1" applyAlignment="1" applyProtection="1">
      <alignment horizontal="center"/>
      <protection/>
    </xf>
    <xf numFmtId="39" fontId="4" fillId="0" borderId="31" xfId="55" applyFont="1" applyBorder="1" applyAlignment="1" applyProtection="1">
      <alignment horizontal="center"/>
      <protection/>
    </xf>
    <xf numFmtId="39" fontId="6" fillId="0" borderId="31" xfId="55" applyFont="1" applyBorder="1" applyProtection="1">
      <alignment/>
      <protection/>
    </xf>
    <xf numFmtId="39" fontId="6" fillId="0" borderId="60" xfId="55" applyFont="1" applyFill="1" applyBorder="1" applyProtection="1">
      <alignment/>
      <protection/>
    </xf>
    <xf numFmtId="39" fontId="6" fillId="0" borderId="59" xfId="55" applyFont="1" applyBorder="1" applyAlignment="1" applyProtection="1">
      <alignment horizontal="center"/>
      <protection/>
    </xf>
    <xf numFmtId="39" fontId="0" fillId="0" borderId="57" xfId="55" applyFont="1" applyBorder="1" applyProtection="1">
      <alignment/>
      <protection/>
    </xf>
    <xf numFmtId="39" fontId="3" fillId="0" borderId="12" xfId="55" applyFont="1" applyBorder="1" applyAlignment="1" applyProtection="1">
      <alignment horizontal="center"/>
      <protection/>
    </xf>
    <xf numFmtId="39" fontId="3" fillId="0" borderId="25" xfId="55" applyFont="1" applyBorder="1" applyAlignment="1" applyProtection="1">
      <alignment horizontal="center"/>
      <protection/>
    </xf>
    <xf numFmtId="39" fontId="0" fillId="0" borderId="25" xfId="55" applyFont="1" applyBorder="1" applyProtection="1">
      <alignment/>
      <protection/>
    </xf>
    <xf numFmtId="39" fontId="0" fillId="0" borderId="58" xfId="55" applyFont="1" applyFill="1" applyBorder="1" applyProtection="1">
      <alignment/>
      <protection/>
    </xf>
    <xf numFmtId="39" fontId="6" fillId="0" borderId="57" xfId="55" applyFont="1" applyBorder="1" applyAlignment="1" applyProtection="1">
      <alignment horizontal="center"/>
      <protection/>
    </xf>
    <xf numFmtId="39" fontId="3" fillId="0" borderId="59" xfId="55" applyFont="1" applyBorder="1" applyAlignment="1" applyProtection="1">
      <alignment horizontal="center"/>
      <protection/>
    </xf>
    <xf numFmtId="39" fontId="3" fillId="0" borderId="0" xfId="55" applyFont="1" applyAlignment="1" applyProtection="1">
      <alignment horizontal="center"/>
      <protection/>
    </xf>
    <xf numFmtId="39" fontId="3" fillId="0" borderId="31" xfId="55" applyFont="1" applyBorder="1" applyAlignment="1" applyProtection="1">
      <alignment horizontal="center"/>
      <protection/>
    </xf>
    <xf numFmtId="39" fontId="3" fillId="0" borderId="60" xfId="55" applyFont="1" applyFill="1" applyBorder="1" applyAlignment="1" applyProtection="1">
      <alignment horizontal="center"/>
      <protection/>
    </xf>
    <xf numFmtId="39" fontId="23" fillId="0" borderId="59" xfId="55" applyFont="1" applyBorder="1" applyAlignment="1" applyProtection="1">
      <alignment horizontal="center"/>
      <protection/>
    </xf>
    <xf numFmtId="39" fontId="0" fillId="0" borderId="59" xfId="55" applyFont="1" applyBorder="1" applyProtection="1">
      <alignment/>
      <protection/>
    </xf>
    <xf numFmtId="39" fontId="0" fillId="0" borderId="31" xfId="55" applyFont="1" applyBorder="1" applyProtection="1">
      <alignment/>
      <protection/>
    </xf>
    <xf numFmtId="39" fontId="0" fillId="0" borderId="60" xfId="55" applyFont="1" applyFill="1" applyBorder="1" applyProtection="1">
      <alignment/>
      <protection/>
    </xf>
    <xf numFmtId="39" fontId="3" fillId="0" borderId="23" xfId="55" applyFont="1" applyBorder="1" applyAlignment="1" applyProtection="1">
      <alignment horizontal="centerContinuous"/>
      <protection/>
    </xf>
    <xf numFmtId="39" fontId="3" fillId="0" borderId="12" xfId="55" applyFont="1" applyBorder="1" applyAlignment="1" applyProtection="1">
      <alignment horizontal="centerContinuous"/>
      <protection/>
    </xf>
    <xf numFmtId="39" fontId="0" fillId="0" borderId="14" xfId="55" applyFont="1" applyBorder="1" applyAlignment="1" applyProtection="1">
      <alignment horizontal="centerContinuous"/>
      <protection/>
    </xf>
    <xf numFmtId="39" fontId="0" fillId="0" borderId="12" xfId="55" applyFont="1" applyBorder="1" applyAlignment="1" applyProtection="1">
      <alignment horizontal="centerContinuous"/>
      <protection/>
    </xf>
    <xf numFmtId="39" fontId="3" fillId="0" borderId="58" xfId="55" applyFont="1" applyFill="1" applyBorder="1" applyAlignment="1" applyProtection="1">
      <alignment horizontal="centerContinuous"/>
      <protection/>
    </xf>
    <xf numFmtId="39" fontId="3" fillId="0" borderId="12" xfId="55" applyFont="1" applyFill="1" applyBorder="1" applyProtection="1">
      <alignment/>
      <protection/>
    </xf>
    <xf numFmtId="39" fontId="6" fillId="0" borderId="12" xfId="55" applyFont="1" applyBorder="1" applyAlignment="1" applyProtection="1">
      <alignment horizontal="center"/>
      <protection/>
    </xf>
    <xf numFmtId="39" fontId="4" fillId="0" borderId="57" xfId="55" applyNumberFormat="1" applyFont="1" applyBorder="1" applyAlignment="1" applyProtection="1">
      <alignment horizontal="right"/>
      <protection/>
    </xf>
    <xf numFmtId="39" fontId="6" fillId="0" borderId="58" xfId="55" applyNumberFormat="1" applyFont="1" applyBorder="1" applyAlignment="1" applyProtection="1">
      <alignment horizontal="right"/>
      <protection/>
    </xf>
    <xf numFmtId="39" fontId="4" fillId="0" borderId="58" xfId="55" applyNumberFormat="1" applyFont="1" applyBorder="1" applyAlignment="1" applyProtection="1">
      <alignment horizontal="right"/>
      <protection/>
    </xf>
    <xf numFmtId="39" fontId="6" fillId="0" borderId="58" xfId="55" applyNumberFormat="1" applyFont="1" applyFill="1" applyBorder="1" applyAlignment="1" applyProtection="1">
      <alignment horizontal="right"/>
      <protection/>
    </xf>
    <xf numFmtId="39" fontId="6" fillId="0" borderId="12" xfId="55" applyFont="1" applyBorder="1" applyProtection="1">
      <alignment/>
      <protection/>
    </xf>
    <xf numFmtId="39" fontId="6" fillId="0" borderId="63" xfId="55" applyNumberFormat="1" applyFont="1" applyBorder="1" applyAlignment="1" applyProtection="1">
      <alignment horizontal="right"/>
      <protection/>
    </xf>
    <xf numFmtId="39" fontId="6" fillId="0" borderId="63" xfId="55" applyNumberFormat="1" applyFont="1" applyFill="1" applyBorder="1" applyAlignment="1" applyProtection="1">
      <alignment horizontal="right"/>
      <protection/>
    </xf>
    <xf numFmtId="39" fontId="6" fillId="0" borderId="63" xfId="55" applyFont="1" applyBorder="1" applyAlignment="1" applyProtection="1">
      <alignment horizontal="center"/>
      <protection/>
    </xf>
    <xf numFmtId="39" fontId="4" fillId="0" borderId="59" xfId="55" applyNumberFormat="1" applyFont="1" applyBorder="1" applyProtection="1">
      <alignment/>
      <protection/>
    </xf>
    <xf numFmtId="39" fontId="4" fillId="0" borderId="60" xfId="55" applyNumberFormat="1" applyFont="1" applyBorder="1" applyProtection="1">
      <alignment/>
      <protection/>
    </xf>
    <xf numFmtId="39" fontId="4" fillId="0" borderId="60" xfId="55" applyNumberFormat="1" applyFont="1" applyFill="1" applyBorder="1" applyProtection="1">
      <alignment/>
      <protection/>
    </xf>
    <xf numFmtId="39" fontId="6" fillId="0" borderId="64" xfId="55" applyNumberFormat="1" applyFont="1" applyFill="1" applyBorder="1" applyProtection="1">
      <alignment/>
      <protection/>
    </xf>
    <xf numFmtId="39" fontId="6" fillId="0" borderId="68" xfId="55" applyNumberFormat="1" applyFont="1" applyBorder="1" applyProtection="1">
      <alignment/>
      <protection/>
    </xf>
    <xf numFmtId="39" fontId="6" fillId="0" borderId="69" xfId="55" applyNumberFormat="1" applyFont="1" applyBorder="1" applyProtection="1">
      <alignment/>
      <protection/>
    </xf>
    <xf numFmtId="39" fontId="4" fillId="0" borderId="62" xfId="55" applyNumberFormat="1" applyFont="1" applyBorder="1" applyAlignment="1" applyProtection="1">
      <alignment horizontal="right"/>
      <protection/>
    </xf>
    <xf numFmtId="39" fontId="6" fillId="0" borderId="69" xfId="55" applyNumberFormat="1" applyFont="1" applyFill="1" applyBorder="1" applyProtection="1">
      <alignment/>
      <protection/>
    </xf>
    <xf numFmtId="39" fontId="6" fillId="0" borderId="70" xfId="55" applyNumberFormat="1" applyFont="1" applyBorder="1" applyProtection="1">
      <alignment/>
      <protection/>
    </xf>
    <xf numFmtId="39" fontId="6" fillId="0" borderId="71" xfId="55" applyNumberFormat="1" applyFont="1" applyBorder="1" applyProtection="1">
      <alignment/>
      <protection/>
    </xf>
    <xf numFmtId="39" fontId="6" fillId="0" borderId="71" xfId="55" applyNumberFormat="1" applyFont="1" applyFill="1" applyBorder="1" applyProtection="1">
      <alignment/>
      <protection/>
    </xf>
    <xf numFmtId="39" fontId="4" fillId="0" borderId="11" xfId="55" applyNumberFormat="1" applyFont="1" applyBorder="1" applyAlignment="1" applyProtection="1">
      <alignment horizontal="right"/>
      <protection/>
    </xf>
    <xf numFmtId="39" fontId="4" fillId="0" borderId="28" xfId="55" applyNumberFormat="1" applyFont="1" applyBorder="1" applyAlignment="1" applyProtection="1">
      <alignment horizontal="right"/>
      <protection/>
    </xf>
    <xf numFmtId="39" fontId="4" fillId="0" borderId="59" xfId="55" applyNumberFormat="1" applyFont="1" applyBorder="1" applyAlignment="1" applyProtection="1">
      <alignment horizontal="right"/>
      <protection/>
    </xf>
    <xf numFmtId="39" fontId="4" fillId="0" borderId="60" xfId="55" applyNumberFormat="1" applyFont="1" applyBorder="1" applyAlignment="1" applyProtection="1">
      <alignment horizontal="right"/>
      <protection/>
    </xf>
    <xf numFmtId="39" fontId="4" fillId="0" borderId="60" xfId="55" applyNumberFormat="1" applyFont="1" applyFill="1" applyBorder="1" applyAlignment="1" applyProtection="1">
      <alignment horizontal="right"/>
      <protection/>
    </xf>
    <xf numFmtId="39" fontId="6" fillId="0" borderId="11" xfId="55" applyNumberFormat="1" applyFont="1" applyBorder="1" applyProtection="1">
      <alignment/>
      <protection/>
    </xf>
    <xf numFmtId="39" fontId="6" fillId="0" borderId="28" xfId="55" applyNumberFormat="1" applyFont="1" applyBorder="1" applyProtection="1">
      <alignment/>
      <protection/>
    </xf>
    <xf numFmtId="39" fontId="4" fillId="0" borderId="11" xfId="55" applyFont="1" applyBorder="1" applyProtection="1">
      <alignment/>
      <protection/>
    </xf>
    <xf numFmtId="39" fontId="4" fillId="0" borderId="63" xfId="55" applyFont="1" applyBorder="1" applyAlignment="1" applyProtection="1" quotePrefix="1">
      <alignment horizontal="center"/>
      <protection/>
    </xf>
    <xf numFmtId="39" fontId="6" fillId="0" borderId="57" xfId="55" applyFont="1" applyBorder="1" applyProtection="1">
      <alignment/>
      <protection/>
    </xf>
    <xf numFmtId="39" fontId="6" fillId="0" borderId="25" xfId="55" applyFont="1" applyBorder="1" applyProtection="1">
      <alignment/>
      <protection/>
    </xf>
    <xf numFmtId="39" fontId="6" fillId="0" borderId="25" xfId="55" applyFont="1" applyFill="1" applyBorder="1" applyProtection="1">
      <alignment/>
      <protection/>
    </xf>
    <xf numFmtId="39" fontId="4" fillId="0" borderId="25" xfId="55" applyFont="1" applyBorder="1" applyAlignment="1" applyProtection="1">
      <alignment horizontal="center"/>
      <protection/>
    </xf>
    <xf numFmtId="39" fontId="4" fillId="0" borderId="61" xfId="55" applyFont="1" applyBorder="1" applyAlignment="1" applyProtection="1">
      <alignment horizontal="right"/>
      <protection/>
    </xf>
    <xf numFmtId="39" fontId="6" fillId="0" borderId="65" xfId="55" applyFont="1" applyBorder="1" applyProtection="1">
      <alignment/>
      <protection/>
    </xf>
    <xf numFmtId="39" fontId="4" fillId="0" borderId="22" xfId="55" applyFont="1" applyBorder="1" applyAlignment="1" applyProtection="1">
      <alignment horizontal="right"/>
      <protection/>
    </xf>
    <xf numFmtId="39" fontId="6" fillId="0" borderId="65" xfId="55" applyFont="1" applyFill="1" applyBorder="1" applyProtection="1">
      <alignment/>
      <protection/>
    </xf>
    <xf numFmtId="39" fontId="4" fillId="0" borderId="28" xfId="55" applyFont="1" applyBorder="1" applyAlignment="1" applyProtection="1">
      <alignment horizontal="center"/>
      <protection/>
    </xf>
    <xf numFmtId="39" fontId="0" fillId="0" borderId="11" xfId="55" applyFont="1" applyBorder="1" applyProtection="1">
      <alignment/>
      <protection/>
    </xf>
    <xf numFmtId="39" fontId="4" fillId="0" borderId="64" xfId="55" applyFont="1" applyBorder="1" applyAlignment="1" applyProtection="1">
      <alignment horizontal="right"/>
      <protection/>
    </xf>
    <xf numFmtId="39" fontId="6" fillId="0" borderId="28" xfId="55" applyFont="1" applyBorder="1" applyProtection="1">
      <alignment/>
      <protection/>
    </xf>
    <xf numFmtId="39" fontId="4" fillId="0" borderId="11" xfId="55" applyFont="1" applyBorder="1" applyAlignment="1" applyProtection="1">
      <alignment horizontal="right"/>
      <protection/>
    </xf>
    <xf numFmtId="39" fontId="6" fillId="0" borderId="28" xfId="55" applyFont="1" applyFill="1" applyBorder="1" applyProtection="1">
      <alignment/>
      <protection/>
    </xf>
    <xf numFmtId="39" fontId="4" fillId="0" borderId="72" xfId="55" applyFont="1" applyBorder="1" applyAlignment="1" applyProtection="1">
      <alignment horizontal="right"/>
      <protection/>
    </xf>
    <xf numFmtId="39" fontId="6" fillId="0" borderId="73" xfId="55" applyFont="1" applyBorder="1" applyProtection="1">
      <alignment/>
      <protection/>
    </xf>
    <xf numFmtId="39" fontId="6" fillId="0" borderId="73" xfId="55" applyFont="1" applyBorder="1" applyAlignment="1" applyProtection="1">
      <alignment horizontal="right"/>
      <protection/>
    </xf>
    <xf numFmtId="39" fontId="6" fillId="0" borderId="73" xfId="55" applyFont="1" applyFill="1" applyBorder="1" applyProtection="1">
      <alignment/>
      <protection/>
    </xf>
    <xf numFmtId="39" fontId="4" fillId="0" borderId="73" xfId="55" applyFont="1" applyBorder="1" applyAlignment="1" applyProtection="1">
      <alignment horizontal="center"/>
      <protection/>
    </xf>
    <xf numFmtId="39" fontId="0" fillId="0" borderId="74" xfId="55" applyFont="1" applyBorder="1" applyProtection="1">
      <alignment/>
      <protection/>
    </xf>
    <xf numFmtId="39" fontId="3" fillId="0" borderId="74" xfId="55" applyFont="1" applyBorder="1" applyProtection="1">
      <alignment/>
      <protection/>
    </xf>
    <xf numFmtId="39" fontId="4" fillId="0" borderId="59" xfId="55" applyFont="1" applyBorder="1" applyAlignment="1" applyProtection="1">
      <alignment horizontal="right"/>
      <protection/>
    </xf>
    <xf numFmtId="39" fontId="4" fillId="0" borderId="0" xfId="55" applyFont="1" applyAlignment="1" applyProtection="1">
      <alignment horizontal="right"/>
      <protection/>
    </xf>
    <xf numFmtId="39" fontId="6" fillId="0" borderId="31" xfId="55" applyFont="1" applyFill="1" applyBorder="1" applyProtection="1">
      <alignment/>
      <protection/>
    </xf>
    <xf numFmtId="39" fontId="6" fillId="0" borderId="72" xfId="55" applyFont="1" applyBorder="1" applyAlignment="1" applyProtection="1">
      <alignment horizontal="right"/>
      <protection/>
    </xf>
    <xf numFmtId="39" fontId="6" fillId="0" borderId="0" xfId="55" applyFont="1" applyFill="1" applyBorder="1" applyProtection="1">
      <alignment/>
      <protection/>
    </xf>
    <xf numFmtId="39" fontId="6" fillId="0" borderId="75" xfId="55" applyFont="1" applyBorder="1" applyProtection="1">
      <alignment/>
      <protection/>
    </xf>
    <xf numFmtId="39" fontId="6" fillId="0" borderId="76" xfId="55" applyFont="1" applyBorder="1" applyProtection="1">
      <alignment/>
      <protection/>
    </xf>
    <xf numFmtId="39" fontId="6" fillId="0" borderId="76" xfId="55" applyFont="1" applyFill="1" applyBorder="1" applyProtection="1">
      <alignment/>
      <protection/>
    </xf>
    <xf numFmtId="39" fontId="6" fillId="0" borderId="64" xfId="55" applyFont="1" applyBorder="1" applyProtection="1">
      <alignment/>
      <protection/>
    </xf>
    <xf numFmtId="39" fontId="4" fillId="0" borderId="28" xfId="55" applyFont="1" applyBorder="1" applyAlignment="1" applyProtection="1">
      <alignment horizontal="right"/>
      <protection/>
    </xf>
    <xf numFmtId="39" fontId="4" fillId="0" borderId="73" xfId="55" applyFont="1" applyFill="1" applyBorder="1" applyAlignment="1" applyProtection="1">
      <alignment horizontal="right"/>
      <protection/>
    </xf>
    <xf numFmtId="39" fontId="4" fillId="0" borderId="11" xfId="55" applyFont="1" applyFill="1" applyBorder="1" applyAlignment="1" applyProtection="1">
      <alignment horizontal="right"/>
      <protection/>
    </xf>
    <xf numFmtId="39" fontId="6" fillId="0" borderId="52" xfId="55" applyFont="1" applyFill="1" applyBorder="1" applyProtection="1">
      <alignment/>
      <protection/>
    </xf>
    <xf numFmtId="39" fontId="6" fillId="0" borderId="36" xfId="55" applyFont="1" applyFill="1" applyBorder="1" applyProtection="1">
      <alignment/>
      <protection/>
    </xf>
    <xf numFmtId="39" fontId="0" fillId="0" borderId="25" xfId="55" applyFont="1" applyFill="1" applyBorder="1" applyProtection="1">
      <alignment/>
      <protection/>
    </xf>
    <xf numFmtId="39" fontId="3" fillId="0" borderId="31" xfId="55" applyFont="1" applyFill="1" applyBorder="1" applyAlignment="1" applyProtection="1">
      <alignment horizontal="center"/>
      <protection/>
    </xf>
    <xf numFmtId="39" fontId="0" fillId="0" borderId="36" xfId="55" applyFont="1" applyBorder="1" applyProtection="1">
      <alignment/>
      <protection/>
    </xf>
    <xf numFmtId="39" fontId="4" fillId="0" borderId="36" xfId="55" applyFont="1" applyBorder="1" applyAlignment="1" applyProtection="1">
      <alignment horizontal="center"/>
      <protection/>
    </xf>
    <xf numFmtId="39" fontId="3" fillId="0" borderId="37" xfId="55" applyFont="1" applyBorder="1" applyProtection="1">
      <alignment/>
      <protection/>
    </xf>
    <xf numFmtId="39" fontId="23" fillId="0" borderId="0" xfId="55" applyFont="1" applyProtection="1">
      <alignment/>
      <protection/>
    </xf>
    <xf numFmtId="39" fontId="3" fillId="0" borderId="0" xfId="55" applyFont="1" applyFill="1" applyProtection="1">
      <alignment/>
      <protection/>
    </xf>
    <xf numFmtId="39" fontId="4" fillId="0" borderId="50" xfId="55" applyFont="1" applyBorder="1" applyAlignment="1" applyProtection="1">
      <alignment horizontal="right"/>
      <protection/>
    </xf>
    <xf numFmtId="39" fontId="6" fillId="0" borderId="51" xfId="55" applyFont="1" applyFill="1" applyBorder="1" applyProtection="1">
      <alignment/>
      <protection/>
    </xf>
    <xf numFmtId="39" fontId="23" fillId="0" borderId="11" xfId="55" applyFont="1" applyBorder="1" applyProtection="1">
      <alignment/>
      <protection/>
    </xf>
    <xf numFmtId="39" fontId="6" fillId="0" borderId="50" xfId="55" applyFont="1" applyBorder="1" applyProtection="1">
      <alignment/>
      <protection/>
    </xf>
    <xf numFmtId="39" fontId="4" fillId="0" borderId="21" xfId="55" applyFont="1" applyBorder="1" applyProtection="1">
      <alignment/>
      <protection/>
    </xf>
    <xf numFmtId="39" fontId="4" fillId="0" borderId="31" xfId="55" applyFont="1" applyBorder="1" applyProtection="1">
      <alignment/>
      <protection/>
    </xf>
    <xf numFmtId="39" fontId="4" fillId="0" borderId="60" xfId="55" applyFont="1" applyBorder="1" applyProtection="1">
      <alignment/>
      <protection/>
    </xf>
    <xf numFmtId="39" fontId="4" fillId="0" borderId="0" xfId="55" applyFont="1" applyFill="1" applyProtection="1">
      <alignment/>
      <protection/>
    </xf>
    <xf numFmtId="39" fontId="4" fillId="0" borderId="50" xfId="55" applyFont="1" applyBorder="1" applyProtection="1">
      <alignment/>
      <protection/>
    </xf>
    <xf numFmtId="39" fontId="4" fillId="0" borderId="65" xfId="55" applyFont="1" applyBorder="1" applyProtection="1">
      <alignment/>
      <protection/>
    </xf>
    <xf numFmtId="39" fontId="4" fillId="0" borderId="62" xfId="55" applyFont="1" applyBorder="1" applyProtection="1">
      <alignment/>
      <protection/>
    </xf>
    <xf numFmtId="39" fontId="4" fillId="0" borderId="22" xfId="55" applyFont="1" applyBorder="1" applyProtection="1">
      <alignment/>
      <protection/>
    </xf>
    <xf numFmtId="39" fontId="4" fillId="0" borderId="22" xfId="55" applyFont="1" applyFill="1" applyBorder="1" applyProtection="1">
      <alignment/>
      <protection/>
    </xf>
    <xf numFmtId="39" fontId="6" fillId="0" borderId="16" xfId="55" applyFont="1" applyBorder="1" applyProtection="1">
      <alignment/>
      <protection/>
    </xf>
    <xf numFmtId="39" fontId="6" fillId="0" borderId="52" xfId="55" applyFont="1" applyBorder="1" applyProtection="1">
      <alignment/>
      <protection/>
    </xf>
    <xf numFmtId="39" fontId="6" fillId="0" borderId="51" xfId="55" applyFont="1" applyBorder="1" applyProtection="1">
      <alignment/>
      <protection/>
    </xf>
    <xf numFmtId="39" fontId="4" fillId="0" borderId="21" xfId="55" applyFont="1" applyBorder="1" applyAlignment="1" applyProtection="1">
      <alignment horizontal="right"/>
      <protection/>
    </xf>
    <xf numFmtId="39" fontId="1" fillId="0" borderId="11" xfId="55" applyBorder="1" applyProtection="1">
      <alignment/>
      <protection/>
    </xf>
    <xf numFmtId="39" fontId="4" fillId="0" borderId="77" xfId="55" applyFont="1" applyBorder="1" applyProtection="1">
      <alignment/>
      <protection/>
    </xf>
    <xf numFmtId="39" fontId="4" fillId="0" borderId="67" xfId="55" applyFont="1" applyBorder="1" applyProtection="1">
      <alignment/>
      <protection/>
    </xf>
    <xf numFmtId="39" fontId="4" fillId="0" borderId="78" xfId="55" applyFont="1" applyBorder="1" applyProtection="1">
      <alignment/>
      <protection/>
    </xf>
    <xf numFmtId="39" fontId="4" fillId="0" borderId="10" xfId="55" applyFont="1" applyBorder="1" applyProtection="1">
      <alignment/>
      <protection/>
    </xf>
    <xf numFmtId="39" fontId="4" fillId="0" borderId="10" xfId="55" applyFont="1" applyFill="1" applyBorder="1" applyProtection="1">
      <alignment/>
      <protection/>
    </xf>
    <xf numFmtId="39" fontId="4" fillId="0" borderId="31" xfId="55" applyFont="1" applyBorder="1" applyAlignment="1" applyProtection="1">
      <alignment horizontal="right"/>
      <protection/>
    </xf>
    <xf numFmtId="39" fontId="4" fillId="0" borderId="60" xfId="55" applyFont="1" applyBorder="1" applyAlignment="1" applyProtection="1">
      <alignment horizontal="right"/>
      <protection/>
    </xf>
    <xf numFmtId="39" fontId="4" fillId="0" borderId="0" xfId="55" applyFont="1" applyFill="1" applyAlignment="1" applyProtection="1">
      <alignment horizontal="right"/>
      <protection/>
    </xf>
    <xf numFmtId="39" fontId="6" fillId="0" borderId="0" xfId="55" applyFont="1" applyProtection="1">
      <alignment/>
      <protection/>
    </xf>
    <xf numFmtId="39" fontId="4" fillId="0" borderId="16" xfId="55" applyFont="1" applyBorder="1" applyAlignment="1" applyProtection="1">
      <alignment horizontal="right"/>
      <protection/>
    </xf>
    <xf numFmtId="39" fontId="4" fillId="0" borderId="63" xfId="55" applyFont="1" applyBorder="1" applyAlignment="1" applyProtection="1">
      <alignment horizontal="right"/>
      <protection/>
    </xf>
    <xf numFmtId="39" fontId="4" fillId="0" borderId="67" xfId="55" applyFont="1" applyBorder="1" applyAlignment="1" applyProtection="1">
      <alignment horizontal="center"/>
      <protection/>
    </xf>
    <xf numFmtId="39" fontId="3" fillId="0" borderId="10" xfId="55" applyFont="1" applyBorder="1" applyProtection="1">
      <alignment/>
      <protection/>
    </xf>
    <xf numFmtId="39" fontId="6" fillId="0" borderId="79" xfId="55" applyFont="1" applyBorder="1" applyProtection="1">
      <alignment/>
      <protection/>
    </xf>
    <xf numFmtId="39" fontId="4" fillId="0" borderId="36" xfId="55" applyFont="1" applyBorder="1" applyProtection="1">
      <alignment/>
      <protection/>
    </xf>
    <xf numFmtId="39" fontId="4" fillId="0" borderId="47" xfId="55" applyFont="1" applyBorder="1" applyProtection="1">
      <alignment/>
      <protection/>
    </xf>
    <xf numFmtId="39" fontId="4" fillId="0" borderId="37" xfId="55" applyFont="1" applyBorder="1" applyProtection="1">
      <alignment/>
      <protection/>
    </xf>
    <xf numFmtId="39" fontId="4" fillId="0" borderId="37" xfId="55" applyFont="1" applyFill="1" applyBorder="1" applyProtection="1">
      <alignment/>
      <protection/>
    </xf>
    <xf numFmtId="39" fontId="6" fillId="0" borderId="36" xfId="55" applyFont="1" applyBorder="1" applyAlignment="1" applyProtection="1">
      <alignment horizontal="center"/>
      <protection/>
    </xf>
    <xf numFmtId="39" fontId="0" fillId="0" borderId="37" xfId="55" applyFont="1" applyBorder="1" applyProtection="1">
      <alignment/>
      <protection/>
    </xf>
    <xf numFmtId="39" fontId="1" fillId="0" borderId="0" xfId="55" applyFill="1" applyProtection="1">
      <alignment/>
      <protection/>
    </xf>
    <xf numFmtId="39" fontId="4" fillId="0" borderId="12" xfId="55" applyFont="1" applyBorder="1" applyProtection="1">
      <alignment/>
      <protection/>
    </xf>
    <xf numFmtId="39" fontId="6" fillId="0" borderId="78" xfId="55" applyNumberFormat="1" applyFont="1" applyBorder="1" applyProtection="1">
      <alignment/>
      <protection/>
    </xf>
    <xf numFmtId="39" fontId="6" fillId="0" borderId="60" xfId="55" applyFont="1" applyBorder="1" applyProtection="1">
      <alignment/>
      <protection/>
    </xf>
    <xf numFmtId="39" fontId="6" fillId="0" borderId="78" xfId="55" applyNumberFormat="1" applyFont="1" applyFill="1" applyBorder="1" applyProtection="1">
      <alignment/>
      <protection/>
    </xf>
    <xf numFmtId="39" fontId="4" fillId="0" borderId="69" xfId="55" applyNumberFormat="1" applyFont="1" applyBorder="1" applyAlignment="1" applyProtection="1">
      <alignment horizontal="right"/>
      <protection/>
    </xf>
    <xf numFmtId="39" fontId="6" fillId="0" borderId="59" xfId="55" applyNumberFormat="1" applyFont="1" applyBorder="1" applyAlignment="1" applyProtection="1">
      <alignment horizontal="right"/>
      <protection/>
    </xf>
    <xf numFmtId="39" fontId="6" fillId="0" borderId="60" xfId="55" applyNumberFormat="1" applyFont="1" applyBorder="1" applyAlignment="1" applyProtection="1">
      <alignment horizontal="right"/>
      <protection/>
    </xf>
    <xf numFmtId="39" fontId="6" fillId="0" borderId="64" xfId="55" applyNumberFormat="1" applyFont="1" applyBorder="1" applyAlignment="1" applyProtection="1">
      <alignment horizontal="right"/>
      <protection/>
    </xf>
    <xf numFmtId="39" fontId="4" fillId="0" borderId="61" xfId="55" applyNumberFormat="1" applyFont="1" applyBorder="1" applyAlignment="1" applyProtection="1">
      <alignment horizontal="right"/>
      <protection/>
    </xf>
    <xf numFmtId="39" fontId="4" fillId="0" borderId="62" xfId="55" applyFont="1" applyBorder="1" applyAlignment="1" applyProtection="1">
      <alignment horizontal="center"/>
      <protection/>
    </xf>
    <xf numFmtId="39" fontId="3" fillId="0" borderId="22" xfId="55" applyFont="1" applyBorder="1" applyProtection="1">
      <alignment/>
      <protection/>
    </xf>
    <xf numFmtId="39" fontId="6" fillId="0" borderId="66" xfId="55" applyNumberFormat="1" applyFont="1" applyBorder="1" applyAlignment="1" applyProtection="1">
      <alignment horizontal="right"/>
      <protection/>
    </xf>
    <xf numFmtId="39" fontId="6" fillId="0" borderId="67" xfId="55" applyNumberFormat="1" applyFont="1" applyBorder="1" applyAlignment="1" applyProtection="1">
      <alignment horizontal="right"/>
      <protection/>
    </xf>
    <xf numFmtId="39" fontId="4" fillId="0" borderId="78" xfId="55" applyFont="1" applyBorder="1" applyAlignment="1" applyProtection="1">
      <alignment horizontal="center"/>
      <protection/>
    </xf>
    <xf numFmtId="39" fontId="4" fillId="0" borderId="10" xfId="55" applyFont="1" applyBorder="1" applyAlignment="1" applyProtection="1">
      <alignment horizontal="left"/>
      <protection/>
    </xf>
    <xf numFmtId="39" fontId="6" fillId="0" borderId="80" xfId="55" applyNumberFormat="1" applyFont="1" applyBorder="1" applyProtection="1">
      <alignment/>
      <protection/>
    </xf>
    <xf numFmtId="39" fontId="6" fillId="0" borderId="80" xfId="55" applyNumberFormat="1" applyFont="1" applyFill="1" applyBorder="1" applyProtection="1">
      <alignment/>
      <protection/>
    </xf>
    <xf numFmtId="39" fontId="4" fillId="0" borderId="63" xfId="55" applyNumberFormat="1" applyFont="1" applyBorder="1" applyProtection="1">
      <alignment/>
      <protection/>
    </xf>
    <xf numFmtId="39" fontId="6" fillId="0" borderId="81" xfId="55" applyNumberFormat="1" applyFont="1" applyBorder="1" applyProtection="1">
      <alignment/>
      <protection/>
    </xf>
    <xf numFmtId="39" fontId="6" fillId="0" borderId="82" xfId="55" applyNumberFormat="1" applyFont="1" applyBorder="1" applyProtection="1">
      <alignment/>
      <protection/>
    </xf>
    <xf numFmtId="39" fontId="6" fillId="0" borderId="82" xfId="55" applyNumberFormat="1" applyFont="1" applyFill="1" applyBorder="1" applyProtection="1">
      <alignment/>
      <protection/>
    </xf>
    <xf numFmtId="39" fontId="4" fillId="0" borderId="63" xfId="55" applyNumberFormat="1" applyFont="1" applyFill="1" applyBorder="1" applyProtection="1">
      <alignment/>
      <protection/>
    </xf>
    <xf numFmtId="39" fontId="6" fillId="0" borderId="63" xfId="55" applyFont="1" applyBorder="1" applyProtection="1">
      <alignment/>
      <protection/>
    </xf>
    <xf numFmtId="39" fontId="4" fillId="0" borderId="57" xfId="55" applyFont="1" applyBorder="1" applyAlignment="1" applyProtection="1">
      <alignment horizontal="center"/>
      <protection/>
    </xf>
    <xf numFmtId="39" fontId="4" fillId="0" borderId="59" xfId="55" applyFont="1" applyBorder="1" applyAlignment="1" applyProtection="1">
      <alignment horizontal="center"/>
      <protection/>
    </xf>
    <xf numFmtId="39" fontId="4" fillId="0" borderId="12" xfId="55" applyFont="1" applyBorder="1" applyAlignment="1" applyProtection="1">
      <alignment horizontal="center"/>
      <protection/>
    </xf>
    <xf numFmtId="39" fontId="6" fillId="0" borderId="72" xfId="55" applyNumberFormat="1" applyFont="1" applyBorder="1" applyProtection="1">
      <alignment/>
      <protection/>
    </xf>
    <xf numFmtId="39" fontId="0" fillId="0" borderId="22" xfId="55" applyFont="1" applyBorder="1" applyProtection="1">
      <alignment/>
      <protection/>
    </xf>
    <xf numFmtId="39" fontId="33" fillId="0" borderId="0" xfId="55" applyFont="1" applyProtection="1">
      <alignment/>
      <protection/>
    </xf>
    <xf numFmtId="39" fontId="6" fillId="0" borderId="11" xfId="55" applyFont="1" applyFill="1" applyBorder="1" applyProtection="1">
      <alignment/>
      <protection/>
    </xf>
    <xf numFmtId="39" fontId="0" fillId="0" borderId="36" xfId="55" applyFont="1" applyFill="1" applyBorder="1" applyProtection="1">
      <alignment/>
      <protection/>
    </xf>
    <xf numFmtId="39" fontId="3" fillId="0" borderId="59" xfId="55" applyNumberFormat="1" applyFont="1" applyBorder="1" applyProtection="1">
      <alignment/>
      <protection/>
    </xf>
    <xf numFmtId="39" fontId="3" fillId="0" borderId="60" xfId="55" applyNumberFormat="1" applyFont="1" applyBorder="1" applyProtection="1">
      <alignment/>
      <protection/>
    </xf>
    <xf numFmtId="39" fontId="3" fillId="0" borderId="60" xfId="55" applyNumberFormat="1" applyFont="1" applyFill="1" applyBorder="1" applyProtection="1">
      <alignment/>
      <protection/>
    </xf>
    <xf numFmtId="0" fontId="3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6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/>
    </xf>
    <xf numFmtId="39" fontId="6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39" fontId="4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 horizontal="right"/>
    </xf>
    <xf numFmtId="0" fontId="4" fillId="0" borderId="83" xfId="0" applyFont="1" applyBorder="1" applyAlignment="1">
      <alignment/>
    </xf>
    <xf numFmtId="0" fontId="3" fillId="0" borderId="83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83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37" fontId="6" fillId="0" borderId="52" xfId="0" applyNumberFormat="1" applyFon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37" fontId="6" fillId="0" borderId="63" xfId="0" applyNumberFormat="1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6" fillId="0" borderId="63" xfId="0" applyFont="1" applyBorder="1" applyAlignment="1">
      <alignment/>
    </xf>
    <xf numFmtId="0" fontId="0" fillId="0" borderId="25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85" xfId="0" applyFont="1" applyBorder="1" applyAlignment="1" applyProtection="1">
      <alignment horizontal="centerContinuous"/>
      <protection/>
    </xf>
    <xf numFmtId="0" fontId="3" fillId="0" borderId="83" xfId="0" applyFont="1" applyBorder="1" applyAlignment="1" applyProtection="1">
      <alignment horizontal="centerContinuous"/>
      <protection/>
    </xf>
    <xf numFmtId="0" fontId="4" fillId="0" borderId="86" xfId="0" applyFont="1" applyBorder="1" applyAlignment="1" applyProtection="1">
      <alignment horizontal="centerContinuous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4" fillId="0" borderId="83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63" xfId="0" applyFont="1" applyBorder="1" applyAlignment="1">
      <alignment/>
    </xf>
    <xf numFmtId="167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 applyProtection="1" quotePrefix="1">
      <alignment horizontal="center"/>
      <protection/>
    </xf>
    <xf numFmtId="0" fontId="6" fillId="0" borderId="2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85" xfId="0" applyFont="1" applyBorder="1" applyAlignment="1">
      <alignment horizontal="centerContinuous"/>
    </xf>
    <xf numFmtId="0" fontId="3" fillId="0" borderId="83" xfId="0" applyFont="1" applyBorder="1" applyAlignment="1">
      <alignment horizontal="centerContinuous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0" xfId="0" applyFont="1" applyBorder="1" applyAlignment="1">
      <alignment/>
    </xf>
    <xf numFmtId="37" fontId="6" fillId="0" borderId="28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6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8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87" xfId="0" applyBorder="1" applyAlignment="1">
      <alignment/>
    </xf>
    <xf numFmtId="0" fontId="3" fillId="0" borderId="18" xfId="0" applyFont="1" applyBorder="1" applyAlignment="1">
      <alignment/>
    </xf>
    <xf numFmtId="0" fontId="35" fillId="0" borderId="0" xfId="0" applyFont="1" applyAlignment="1">
      <alignment horizontal="center"/>
    </xf>
    <xf numFmtId="0" fontId="6" fillId="0" borderId="88" xfId="0" applyFont="1" applyBorder="1" applyAlignment="1">
      <alignment/>
    </xf>
    <xf numFmtId="0" fontId="6" fillId="0" borderId="8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6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39" fontId="6" fillId="0" borderId="16" xfId="0" applyNumberFormat="1" applyFont="1" applyBorder="1" applyAlignment="1" applyProtection="1">
      <alignment/>
      <protection/>
    </xf>
    <xf numFmtId="0" fontId="4" fillId="0" borderId="28" xfId="0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15" xfId="0" applyFont="1" applyBorder="1" applyAlignment="1">
      <alignment/>
    </xf>
    <xf numFmtId="39" fontId="6" fillId="0" borderId="21" xfId="0" applyNumberFormat="1" applyFont="1" applyBorder="1" applyAlignment="1" applyProtection="1">
      <alignment/>
      <protection/>
    </xf>
    <xf numFmtId="0" fontId="4" fillId="0" borderId="60" xfId="0" applyFont="1" applyBorder="1" applyAlignment="1">
      <alignment/>
    </xf>
    <xf numFmtId="0" fontId="4" fillId="0" borderId="20" xfId="0" applyFont="1" applyBorder="1" applyAlignment="1">
      <alignment/>
    </xf>
    <xf numFmtId="39" fontId="6" fillId="0" borderId="50" xfId="0" applyNumberFormat="1" applyFont="1" applyBorder="1" applyAlignment="1" applyProtection="1">
      <alignment/>
      <protection/>
    </xf>
    <xf numFmtId="39" fontId="6" fillId="0" borderId="61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39" fontId="6" fillId="0" borderId="87" xfId="0" applyNumberFormat="1" applyFont="1" applyBorder="1" applyAlignment="1" applyProtection="1">
      <alignment/>
      <protection/>
    </xf>
    <xf numFmtId="0" fontId="4" fillId="0" borderId="73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4" fillId="0" borderId="82" xfId="0" applyFont="1" applyBorder="1" applyAlignment="1">
      <alignment/>
    </xf>
    <xf numFmtId="39" fontId="6" fillId="0" borderId="88" xfId="0" applyNumberFormat="1" applyFont="1" applyBorder="1" applyAlignment="1" applyProtection="1">
      <alignment/>
      <protection/>
    </xf>
    <xf numFmtId="0" fontId="3" fillId="0" borderId="87" xfId="0" applyFont="1" applyBorder="1" applyAlignment="1">
      <alignment/>
    </xf>
    <xf numFmtId="0" fontId="4" fillId="0" borderId="89" xfId="0" applyFont="1" applyBorder="1" applyAlignment="1">
      <alignment/>
    </xf>
    <xf numFmtId="0" fontId="3" fillId="0" borderId="0" xfId="0" applyFont="1" applyAlignment="1">
      <alignment vertical="center"/>
    </xf>
    <xf numFmtId="39" fontId="6" fillId="0" borderId="23" xfId="0" applyNumberFormat="1" applyFont="1" applyBorder="1" applyAlignment="1" applyProtection="1">
      <alignment/>
      <protection/>
    </xf>
    <xf numFmtId="39" fontId="6" fillId="0" borderId="58" xfId="0" applyNumberFormat="1" applyFont="1" applyBorder="1" applyAlignment="1" applyProtection="1">
      <alignment/>
      <protection/>
    </xf>
    <xf numFmtId="39" fontId="6" fillId="0" borderId="63" xfId="0" applyNumberFormat="1" applyFont="1" applyBorder="1" applyAlignment="1" applyProtection="1">
      <alignment/>
      <protection/>
    </xf>
    <xf numFmtId="0" fontId="4" fillId="0" borderId="90" xfId="0" applyFont="1" applyBorder="1" applyAlignment="1">
      <alignment horizontal="center"/>
    </xf>
    <xf numFmtId="0" fontId="3" fillId="0" borderId="91" xfId="0" applyFont="1" applyBorder="1" applyAlignment="1">
      <alignment/>
    </xf>
    <xf numFmtId="0" fontId="4" fillId="0" borderId="91" xfId="0" applyFont="1" applyBorder="1" applyAlignment="1">
      <alignment/>
    </xf>
    <xf numFmtId="0" fontId="3" fillId="0" borderId="69" xfId="0" applyFont="1" applyBorder="1" applyAlignment="1">
      <alignment/>
    </xf>
    <xf numFmtId="39" fontId="6" fillId="0" borderId="60" xfId="0" applyNumberFormat="1" applyFont="1" applyBorder="1" applyAlignment="1" applyProtection="1">
      <alignment/>
      <protection/>
    </xf>
    <xf numFmtId="0" fontId="3" fillId="0" borderId="63" xfId="0" applyFont="1" applyBorder="1" applyAlignment="1">
      <alignment/>
    </xf>
    <xf numFmtId="39" fontId="6" fillId="0" borderId="22" xfId="0" applyNumberFormat="1" applyFont="1" applyBorder="1" applyAlignment="1" applyProtection="1">
      <alignment/>
      <protection/>
    </xf>
    <xf numFmtId="0" fontId="4" fillId="0" borderId="6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62" xfId="0" applyFont="1" applyBorder="1" applyAlignment="1">
      <alignment/>
    </xf>
    <xf numFmtId="39" fontId="4" fillId="0" borderId="16" xfId="0" applyNumberFormat="1" applyFont="1" applyBorder="1" applyAlignment="1" applyProtection="1">
      <alignment horizontal="right"/>
      <protection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93" xfId="0" applyBorder="1" applyAlignment="1">
      <alignment/>
    </xf>
    <xf numFmtId="0" fontId="0" fillId="0" borderId="92" xfId="0" applyBorder="1" applyAlignment="1">
      <alignment/>
    </xf>
    <xf numFmtId="0" fontId="0" fillId="0" borderId="95" xfId="0" applyBorder="1" applyAlignment="1">
      <alignment/>
    </xf>
    <xf numFmtId="0" fontId="3" fillId="0" borderId="93" xfId="0" applyFont="1" applyBorder="1" applyAlignment="1">
      <alignment/>
    </xf>
    <xf numFmtId="0" fontId="8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39" fontId="0" fillId="0" borderId="76" xfId="0" applyNumberFormat="1" applyBorder="1" applyAlignment="1" applyProtection="1">
      <alignment/>
      <protection/>
    </xf>
    <xf numFmtId="39" fontId="0" fillId="0" borderId="96" xfId="0" applyNumberFormat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8" fillId="0" borderId="37" xfId="0" applyFont="1" applyBorder="1" applyAlignment="1">
      <alignment/>
    </xf>
    <xf numFmtId="0" fontId="3" fillId="0" borderId="0" xfId="0" applyFont="1" applyFill="1" applyBorder="1" applyAlignment="1">
      <alignment/>
    </xf>
    <xf numFmtId="39" fontId="0" fillId="0" borderId="23" xfId="0" applyNumberFormat="1" applyBorder="1" applyAlignment="1" applyProtection="1">
      <alignment/>
      <protection/>
    </xf>
    <xf numFmtId="39" fontId="0" fillId="0" borderId="25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3" fillId="0" borderId="1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52" xfId="0" applyFont="1" applyBorder="1" applyAlignment="1">
      <alignment horizontal="centerContinuous"/>
    </xf>
    <xf numFmtId="39" fontId="0" fillId="0" borderId="97" xfId="0" applyNumberFormat="1" applyBorder="1" applyAlignment="1" applyProtection="1">
      <alignment/>
      <protection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9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0" fontId="0" fillId="0" borderId="88" xfId="0" applyBorder="1" applyAlignment="1">
      <alignment/>
    </xf>
    <xf numFmtId="0" fontId="0" fillId="0" borderId="88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8" xfId="0" applyFont="1" applyBorder="1" applyAlignment="1">
      <alignment/>
    </xf>
    <xf numFmtId="0" fontId="0" fillId="0" borderId="98" xfId="0" applyBorder="1" applyAlignment="1">
      <alignment/>
    </xf>
    <xf numFmtId="42" fontId="0" fillId="0" borderId="12" xfId="0" applyNumberFormat="1" applyBorder="1" applyAlignment="1" applyProtection="1">
      <alignment/>
      <protection/>
    </xf>
    <xf numFmtId="41" fontId="0" fillId="0" borderId="11" xfId="0" applyNumberFormat="1" applyBorder="1" applyAlignment="1" applyProtection="1">
      <alignment/>
      <protection/>
    </xf>
    <xf numFmtId="42" fontId="0" fillId="0" borderId="0" xfId="0" applyNumberFormat="1" applyAlignment="1">
      <alignment/>
    </xf>
    <xf numFmtId="41" fontId="0" fillId="0" borderId="0" xfId="0" applyNumberFormat="1" applyAlignment="1" applyProtection="1">
      <alignment/>
      <protection/>
    </xf>
    <xf numFmtId="44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44" fontId="0" fillId="0" borderId="21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3" fillId="0" borderId="15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vertical="center"/>
      <protection/>
    </xf>
    <xf numFmtId="39" fontId="13" fillId="0" borderId="14" xfId="0" applyNumberFormat="1" applyFont="1" applyBorder="1" applyAlignment="1" applyProtection="1">
      <alignment horizontal="right"/>
      <protection/>
    </xf>
    <xf numFmtId="39" fontId="13" fillId="0" borderId="14" xfId="0" applyNumberFormat="1" applyFont="1" applyFill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39" fontId="13" fillId="0" borderId="52" xfId="0" applyNumberFormat="1" applyFont="1" applyBorder="1" applyAlignment="1" applyProtection="1">
      <alignment horizontal="right"/>
      <protection/>
    </xf>
    <xf numFmtId="39" fontId="13" fillId="0" borderId="52" xfId="0" applyNumberFormat="1" applyFont="1" applyFill="1" applyBorder="1" applyAlignment="1" applyProtection="1">
      <alignment horizontal="right"/>
      <protection/>
    </xf>
    <xf numFmtId="0" fontId="23" fillId="0" borderId="52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 horizontal="right"/>
      <protection/>
    </xf>
    <xf numFmtId="39" fontId="13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Font="1" applyBorder="1" applyAlignment="1" applyProtection="1">
      <alignment/>
      <protection/>
    </xf>
    <xf numFmtId="39" fontId="10" fillId="0" borderId="52" xfId="0" applyNumberFormat="1" applyFont="1" applyBorder="1" applyAlignment="1" applyProtection="1">
      <alignment horizontal="right"/>
      <protection locked="0"/>
    </xf>
    <xf numFmtId="39" fontId="10" fillId="0" borderId="52" xfId="0" applyNumberFormat="1" applyFont="1" applyFill="1" applyBorder="1" applyAlignment="1" applyProtection="1">
      <alignment horizontal="right"/>
      <protection locked="0"/>
    </xf>
    <xf numFmtId="39" fontId="38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/>
    </xf>
    <xf numFmtId="0" fontId="3" fillId="0" borderId="52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1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40" fillId="0" borderId="99" xfId="0" applyFont="1" applyBorder="1" applyAlignment="1" quotePrefix="1">
      <alignment vertical="center" textRotation="66" wrapText="1"/>
    </xf>
    <xf numFmtId="0" fontId="40" fillId="0" borderId="100" xfId="0" applyFont="1" applyBorder="1" applyAlignment="1" quotePrefix="1">
      <alignment vertical="center" textRotation="66" wrapText="1"/>
    </xf>
    <xf numFmtId="0" fontId="40" fillId="0" borderId="101" xfId="0" applyFont="1" applyBorder="1" applyAlignment="1">
      <alignment vertical="center" textRotation="66" wrapText="1"/>
    </xf>
    <xf numFmtId="0" fontId="40" fillId="0" borderId="101" xfId="0" applyFont="1" applyBorder="1" applyAlignment="1" quotePrefix="1">
      <alignment horizontal="center" vertical="center" textRotation="66" wrapText="1"/>
    </xf>
    <xf numFmtId="0" fontId="39" fillId="0" borderId="102" xfId="0" applyFont="1" applyBorder="1" applyAlignment="1" quotePrefix="1">
      <alignment horizontal="center" vertical="center" wrapText="1"/>
    </xf>
    <xf numFmtId="170" fontId="39" fillId="0" borderId="102" xfId="44" applyNumberFormat="1" applyFont="1" applyBorder="1" applyAlignment="1">
      <alignment horizontal="center" vertical="center"/>
    </xf>
    <xf numFmtId="0" fontId="39" fillId="0" borderId="102" xfId="0" applyFont="1" applyBorder="1" applyAlignment="1" quotePrefix="1">
      <alignment horizontal="center" vertical="center"/>
    </xf>
    <xf numFmtId="0" fontId="42" fillId="0" borderId="103" xfId="0" applyFont="1" applyBorder="1" applyAlignment="1">
      <alignment/>
    </xf>
    <xf numFmtId="0" fontId="42" fillId="0" borderId="40" xfId="0" applyFont="1" applyBorder="1" applyAlignment="1">
      <alignment/>
    </xf>
    <xf numFmtId="170" fontId="0" fillId="0" borderId="104" xfId="44" applyNumberFormat="1" applyFont="1" applyBorder="1" applyAlignment="1">
      <alignment/>
    </xf>
    <xf numFmtId="0" fontId="0" fillId="0" borderId="105" xfId="0" applyBorder="1" applyAlignment="1">
      <alignment horizontal="left"/>
    </xf>
    <xf numFmtId="0" fontId="42" fillId="0" borderId="106" xfId="0" applyFont="1" applyBorder="1" applyAlignment="1">
      <alignment/>
    </xf>
    <xf numFmtId="0" fontId="42" fillId="0" borderId="88" xfId="0" applyFont="1" applyBorder="1" applyAlignment="1">
      <alignment/>
    </xf>
    <xf numFmtId="0" fontId="0" fillId="0" borderId="87" xfId="0" applyBorder="1" applyAlignment="1">
      <alignment horizontal="left"/>
    </xf>
    <xf numFmtId="170" fontId="0" fillId="0" borderId="88" xfId="44" applyNumberFormat="1" applyFont="1" applyBorder="1" applyAlignment="1">
      <alignment horizontal="right"/>
    </xf>
    <xf numFmtId="0" fontId="0" fillId="0" borderId="107" xfId="0" applyBorder="1" applyAlignment="1">
      <alignment/>
    </xf>
    <xf numFmtId="0" fontId="42" fillId="0" borderId="88" xfId="0" applyFont="1" applyBorder="1" applyAlignment="1">
      <alignment horizontal="centerContinuous"/>
    </xf>
    <xf numFmtId="0" fontId="0" fillId="0" borderId="87" xfId="0" applyFill="1" applyBorder="1" applyAlignment="1">
      <alignment/>
    </xf>
    <xf numFmtId="0" fontId="0" fillId="0" borderId="87" xfId="0" applyBorder="1" applyAlignment="1">
      <alignment horizontal="centerContinuous"/>
    </xf>
    <xf numFmtId="170" fontId="0" fillId="0" borderId="88" xfId="44" applyNumberFormat="1" applyFont="1" applyBorder="1" applyAlignment="1">
      <alignment horizontal="centerContinuous"/>
    </xf>
    <xf numFmtId="0" fontId="0" fillId="0" borderId="107" xfId="0" applyBorder="1" applyAlignment="1">
      <alignment horizontal="center"/>
    </xf>
    <xf numFmtId="170" fontId="0" fillId="0" borderId="0" xfId="44" applyNumberFormat="1" applyFont="1" applyAlignment="1">
      <alignment horizontal="centerContinuous"/>
    </xf>
    <xf numFmtId="170" fontId="0" fillId="0" borderId="0" xfId="44" applyNumberFormat="1" applyFont="1" applyAlignment="1">
      <alignment/>
    </xf>
    <xf numFmtId="39" fontId="3" fillId="0" borderId="25" xfId="55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Border="1" applyAlignment="1" quotePrefix="1">
      <alignment/>
    </xf>
    <xf numFmtId="172" fontId="0" fillId="0" borderId="11" xfId="0" applyNumberFormat="1" applyFont="1" applyFill="1" applyBorder="1" applyAlignment="1">
      <alignment horizontal="centerContinuous"/>
    </xf>
    <xf numFmtId="164" fontId="6" fillId="0" borderId="11" xfId="0" applyNumberFormat="1" applyFont="1" applyBorder="1" applyAlignment="1" quotePrefix="1">
      <alignment horizontal="centerContinuous"/>
    </xf>
    <xf numFmtId="0" fontId="31" fillId="0" borderId="52" xfId="0" applyFont="1" applyBorder="1" applyAlignment="1" applyProtection="1">
      <alignment horizontal="center"/>
      <protection locked="0"/>
    </xf>
    <xf numFmtId="165" fontId="15" fillId="0" borderId="11" xfId="0" applyNumberFormat="1" applyFont="1" applyBorder="1" applyAlignment="1" applyProtection="1">
      <alignment horizontal="left"/>
      <protection/>
    </xf>
    <xf numFmtId="0" fontId="43" fillId="0" borderId="0" xfId="0" applyFont="1" applyAlignment="1">
      <alignment horizontal="center"/>
    </xf>
    <xf numFmtId="170" fontId="3" fillId="0" borderId="0" xfId="44" applyNumberFormat="1" applyFont="1" applyAlignment="1">
      <alignment horizontal="left"/>
    </xf>
    <xf numFmtId="16" fontId="0" fillId="0" borderId="11" xfId="0" applyNumberFormat="1" applyFont="1" applyBorder="1" applyAlignment="1" quotePrefix="1">
      <alignment horizontal="centerContinuous"/>
    </xf>
    <xf numFmtId="39" fontId="6" fillId="0" borderId="0" xfId="0" applyNumberFormat="1" applyFont="1" applyBorder="1" applyAlignment="1" applyProtection="1">
      <alignment/>
      <protection/>
    </xf>
    <xf numFmtId="39" fontId="6" fillId="0" borderId="28" xfId="0" applyNumberFormat="1" applyFont="1" applyBorder="1" applyAlignment="1" applyProtection="1">
      <alignment/>
      <protection/>
    </xf>
    <xf numFmtId="39" fontId="6" fillId="0" borderId="65" xfId="0" applyNumberFormat="1" applyFont="1" applyBorder="1" applyAlignment="1" applyProtection="1">
      <alignment/>
      <protection/>
    </xf>
    <xf numFmtId="39" fontId="6" fillId="0" borderId="31" xfId="0" applyNumberFormat="1" applyFont="1" applyBorder="1" applyAlignment="1" applyProtection="1">
      <alignment/>
      <protection/>
    </xf>
    <xf numFmtId="39" fontId="6" fillId="0" borderId="91" xfId="0" applyNumberFormat="1" applyFont="1" applyBorder="1" applyAlignment="1" applyProtection="1">
      <alignment/>
      <protection/>
    </xf>
    <xf numFmtId="39" fontId="6" fillId="0" borderId="9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39" fontId="4" fillId="0" borderId="76" xfId="55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2" fontId="0" fillId="0" borderId="12" xfId="0" applyNumberFormat="1" applyFill="1" applyBorder="1" applyAlignment="1" applyProtection="1">
      <alignment/>
      <protection/>
    </xf>
    <xf numFmtId="43" fontId="6" fillId="0" borderId="11" xfId="0" applyNumberFormat="1" applyFont="1" applyBorder="1" applyAlignment="1" applyProtection="1">
      <alignment/>
      <protection/>
    </xf>
    <xf numFmtId="43" fontId="6" fillId="0" borderId="28" xfId="0" applyNumberFormat="1" applyFont="1" applyBorder="1" applyAlignment="1" applyProtection="1">
      <alignment/>
      <protection/>
    </xf>
    <xf numFmtId="43" fontId="6" fillId="0" borderId="28" xfId="0" applyNumberFormat="1" applyFont="1" applyBorder="1" applyAlignment="1" applyProtection="1">
      <alignment horizontal="right"/>
      <protection/>
    </xf>
    <xf numFmtId="43" fontId="6" fillId="0" borderId="14" xfId="0" applyNumberFormat="1" applyFont="1" applyBorder="1" applyAlignment="1" applyProtection="1">
      <alignment/>
      <protection/>
    </xf>
    <xf numFmtId="0" fontId="6" fillId="0" borderId="2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6" fillId="0" borderId="73" xfId="0" applyNumberFormat="1" applyFont="1" applyBorder="1" applyAlignment="1" applyProtection="1">
      <alignment/>
      <protection/>
    </xf>
    <xf numFmtId="43" fontId="6" fillId="0" borderId="63" xfId="0" applyNumberFormat="1" applyFont="1" applyBorder="1" applyAlignment="1" applyProtection="1">
      <alignment/>
      <protection/>
    </xf>
    <xf numFmtId="43" fontId="6" fillId="0" borderId="108" xfId="0" applyNumberFormat="1" applyFont="1" applyBorder="1" applyAlignment="1" applyProtection="1">
      <alignment/>
      <protection/>
    </xf>
    <xf numFmtId="43" fontId="6" fillId="0" borderId="12" xfId="0" applyNumberFormat="1" applyFont="1" applyBorder="1" applyAlignment="1" applyProtection="1">
      <alignment/>
      <protection/>
    </xf>
    <xf numFmtId="43" fontId="6" fillId="0" borderId="25" xfId="0" applyNumberFormat="1" applyFont="1" applyBorder="1" applyAlignment="1" applyProtection="1">
      <alignment/>
      <protection/>
    </xf>
    <xf numFmtId="43" fontId="6" fillId="0" borderId="58" xfId="0" applyNumberFormat="1" applyFont="1" applyBorder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165" fontId="15" fillId="0" borderId="11" xfId="0" applyNumberFormat="1" applyFont="1" applyBorder="1" applyAlignment="1" applyProtection="1" quotePrefix="1">
      <alignment horizontal="center"/>
      <protection/>
    </xf>
    <xf numFmtId="10" fontId="4" fillId="0" borderId="11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4" fillId="0" borderId="63" xfId="55" applyFont="1" applyFill="1" applyBorder="1" applyAlignment="1" applyProtection="1">
      <alignment horizontal="center"/>
      <protection/>
    </xf>
    <xf numFmtId="39" fontId="1" fillId="0" borderId="109" xfId="55" applyBorder="1">
      <alignment/>
      <protection/>
    </xf>
    <xf numFmtId="39" fontId="1" fillId="0" borderId="74" xfId="55" applyBorder="1">
      <alignment/>
      <protection/>
    </xf>
    <xf numFmtId="0" fontId="0" fillId="0" borderId="39" xfId="0" applyNumberFormat="1" applyBorder="1" applyAlignment="1" quotePrefix="1">
      <alignment horizontal="center"/>
    </xf>
    <xf numFmtId="0" fontId="0" fillId="0" borderId="11" xfId="0" applyNumberFormat="1" applyFill="1" applyBorder="1" applyAlignment="1" quotePrefix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" fontId="0" fillId="0" borderId="11" xfId="0" applyNumberFormat="1" applyFont="1" applyFill="1" applyBorder="1" applyAlignment="1" quotePrefix="1">
      <alignment horizontal="centerContinuous"/>
    </xf>
    <xf numFmtId="0" fontId="0" fillId="0" borderId="88" xfId="0" applyFill="1" applyBorder="1" applyAlignment="1">
      <alignment/>
    </xf>
    <xf numFmtId="37" fontId="0" fillId="0" borderId="88" xfId="0" applyNumberFormat="1" applyFill="1" applyBorder="1" applyAlignment="1" applyProtection="1">
      <alignment horizontal="center"/>
      <protection/>
    </xf>
    <xf numFmtId="170" fontId="0" fillId="0" borderId="88" xfId="0" applyNumberFormat="1" applyFill="1" applyBorder="1" applyAlignment="1" applyProtection="1">
      <alignment/>
      <protection/>
    </xf>
    <xf numFmtId="170" fontId="0" fillId="0" borderId="88" xfId="0" applyNumberFormat="1" applyFill="1" applyBorder="1" applyAlignment="1">
      <alignment/>
    </xf>
    <xf numFmtId="0" fontId="8" fillId="0" borderId="88" xfId="0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left"/>
    </xf>
    <xf numFmtId="0" fontId="0" fillId="0" borderId="87" xfId="0" applyFill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91" xfId="0" applyFont="1" applyBorder="1" applyAlignment="1" applyProtection="1">
      <alignment horizontal="center" vertical="top"/>
      <protection/>
    </xf>
    <xf numFmtId="0" fontId="0" fillId="0" borderId="91" xfId="0" applyBorder="1" applyAlignment="1">
      <alignment/>
    </xf>
    <xf numFmtId="0" fontId="0" fillId="0" borderId="110" xfId="0" applyBorder="1" applyAlignment="1">
      <alignment/>
    </xf>
    <xf numFmtId="0" fontId="21" fillId="0" borderId="0" xfId="0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0" fillId="0" borderId="33" xfId="0" applyBorder="1" applyAlignment="1">
      <alignment/>
    </xf>
    <xf numFmtId="39" fontId="15" fillId="0" borderId="11" xfId="0" applyNumberFormat="1" applyFont="1" applyBorder="1" applyAlignment="1" applyProtection="1">
      <alignment horizontal="center"/>
      <protection/>
    </xf>
    <xf numFmtId="39" fontId="15" fillId="0" borderId="39" xfId="0" applyNumberFormat="1" applyFont="1" applyBorder="1" applyAlignment="1" applyProtection="1">
      <alignment horizontal="center"/>
      <protection/>
    </xf>
    <xf numFmtId="39" fontId="15" fillId="0" borderId="74" xfId="0" applyNumberFormat="1" applyFont="1" applyBorder="1" applyAlignment="1" applyProtection="1">
      <alignment horizontal="center"/>
      <protection/>
    </xf>
    <xf numFmtId="39" fontId="15" fillId="0" borderId="111" xfId="0" applyNumberFormat="1" applyFont="1" applyBorder="1" applyAlignment="1" applyProtection="1">
      <alignment horizontal="center"/>
      <protection/>
    </xf>
    <xf numFmtId="0" fontId="15" fillId="0" borderId="74" xfId="0" applyFont="1" applyBorder="1" applyAlignment="1" applyProtection="1">
      <alignment horizontal="center"/>
      <protection/>
    </xf>
    <xf numFmtId="0" fontId="15" fillId="0" borderId="1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11</xdr:row>
      <xdr:rowOff>190500</xdr:rowOff>
    </xdr:from>
    <xdr:to>
      <xdr:col>9</xdr:col>
      <xdr:colOff>47625</xdr:colOff>
      <xdr:row>16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552950" y="2533650"/>
          <a:ext cx="723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{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10</xdr:row>
      <xdr:rowOff>142875</xdr:rowOff>
    </xdr:from>
    <xdr:to>
      <xdr:col>6</xdr:col>
      <xdr:colOff>304800</xdr:colOff>
      <xdr:row>18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476625" y="3095625"/>
          <a:ext cx="14097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11887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</a:rPr>
            <a:t>{</a:t>
          </a:r>
        </a:p>
      </xdr:txBody>
    </xdr:sp>
    <xdr:clientData fLocksWithSheet="0"/>
  </xdr:twoCellAnchor>
  <xdr:twoCellAnchor>
    <xdr:from>
      <xdr:col>8</xdr:col>
      <xdr:colOff>76200</xdr:colOff>
      <xdr:row>8</xdr:row>
      <xdr:rowOff>152400</xdr:rowOff>
    </xdr:from>
    <xdr:to>
      <xdr:col>10</xdr:col>
      <xdr:colOff>285750</xdr:colOff>
      <xdr:row>17</xdr:row>
      <xdr:rowOff>66675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6629400" y="2686050"/>
          <a:ext cx="13716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11887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</a:rPr>
            <a:t>{</a:t>
          </a:r>
        </a:p>
      </xdr:txBody>
    </xdr:sp>
    <xdr:clientData fLocksWithSheet="0"/>
  </xdr:twoCellAnchor>
  <xdr:twoCellAnchor>
    <xdr:from>
      <xdr:col>13</xdr:col>
      <xdr:colOff>28575</xdr:colOff>
      <xdr:row>7</xdr:row>
      <xdr:rowOff>228600</xdr:rowOff>
    </xdr:from>
    <xdr:to>
      <xdr:col>14</xdr:col>
      <xdr:colOff>190500</xdr:colOff>
      <xdr:row>12</xdr:row>
      <xdr:rowOff>180975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10687050" y="2457450"/>
          <a:ext cx="8286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{</a:t>
          </a:r>
        </a:p>
      </xdr:txBody>
    </xdr:sp>
    <xdr:clientData fLocksWithSheet="0"/>
  </xdr:twoCellAnchor>
  <xdr:twoCellAnchor>
    <xdr:from>
      <xdr:col>12</xdr:col>
      <xdr:colOff>790575</xdr:colOff>
      <xdr:row>11</xdr:row>
      <xdr:rowOff>190500</xdr:rowOff>
    </xdr:from>
    <xdr:to>
      <xdr:col>14</xdr:col>
      <xdr:colOff>247650</xdr:colOff>
      <xdr:row>17</xdr:row>
      <xdr:rowOff>123825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10439400" y="3371850"/>
          <a:ext cx="11334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{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S36"/>
  <sheetViews>
    <sheetView defaultGridColor="0" zoomScale="87" zoomScaleNormal="87" zoomScalePageLayoutView="0" colorId="22" workbookViewId="0" topLeftCell="C1">
      <selection activeCell="N20" sqref="N20"/>
    </sheetView>
  </sheetViews>
  <sheetFormatPr defaultColWidth="9.77734375" defaultRowHeight="15"/>
  <cols>
    <col min="1" max="1" width="4.77734375" style="0" customWidth="1"/>
    <col min="2" max="2" width="2.77734375" style="0" customWidth="1"/>
    <col min="3" max="3" width="5.77734375" style="0" customWidth="1"/>
    <col min="4" max="6" width="8.77734375" style="0" customWidth="1"/>
    <col min="7" max="7" width="9.77734375" style="0" customWidth="1"/>
    <col min="8" max="9" width="5.77734375" style="0" customWidth="1"/>
    <col min="10" max="10" width="18.5546875" style="0" customWidth="1"/>
    <col min="11" max="11" width="1.77734375" style="0" customWidth="1"/>
    <col min="12" max="12" width="3.77734375" style="0" customWidth="1"/>
    <col min="13" max="13" width="2.77734375" style="0" customWidth="1"/>
    <col min="14" max="16" width="15.77734375" style="0" customWidth="1"/>
    <col min="17" max="17" width="5.77734375" style="0" customWidth="1"/>
    <col min="18" max="18" width="15.77734375" style="0" customWidth="1"/>
    <col min="19" max="20" width="2.77734375" style="0" customWidth="1"/>
  </cols>
  <sheetData>
    <row r="1" ht="13.5" customHeight="1">
      <c r="C1" s="9"/>
    </row>
    <row r="2" spans="10:14" ht="21.75" customHeight="1">
      <c r="J2" s="4" t="s">
        <v>1084</v>
      </c>
      <c r="K2" s="5"/>
      <c r="L2" s="5"/>
      <c r="M2" s="5"/>
      <c r="N2" s="5"/>
    </row>
    <row r="3" spans="10:18" ht="21.75" customHeight="1">
      <c r="J3" s="4"/>
      <c r="K3" s="5"/>
      <c r="L3" s="5"/>
      <c r="M3" s="5"/>
      <c r="N3" s="5"/>
      <c r="R3" s="1"/>
    </row>
    <row r="4" spans="10:14" ht="15.75" customHeight="1">
      <c r="J4" s="308" t="s">
        <v>1085</v>
      </c>
      <c r="K4" s="5"/>
      <c r="L4" s="5"/>
      <c r="M4" s="5"/>
      <c r="N4" s="5"/>
    </row>
    <row r="5" ht="13.5" customHeight="1"/>
    <row r="6" spans="6:17" ht="16.5" customHeight="1">
      <c r="F6" s="34" t="s">
        <v>557</v>
      </c>
      <c r="H6" s="7" t="s">
        <v>172</v>
      </c>
      <c r="I6" s="7"/>
      <c r="J6" s="7"/>
      <c r="N6" s="327" t="s">
        <v>556</v>
      </c>
      <c r="O6" s="7" t="s">
        <v>197</v>
      </c>
      <c r="P6" s="7"/>
      <c r="Q6" s="7"/>
    </row>
    <row r="7" ht="18" customHeight="1" thickBot="1"/>
    <row r="8" spans="2:19" ht="15.75" customHeight="1">
      <c r="B8" s="324"/>
      <c r="C8" s="322"/>
      <c r="D8" s="322"/>
      <c r="E8" s="322"/>
      <c r="F8" s="322"/>
      <c r="G8" s="322"/>
      <c r="H8" s="322"/>
      <c r="I8" s="322"/>
      <c r="J8" s="321"/>
      <c r="M8" s="324"/>
      <c r="N8" s="322"/>
      <c r="O8" s="323" t="s">
        <v>555</v>
      </c>
      <c r="P8" s="322"/>
      <c r="Q8" s="322"/>
      <c r="R8" s="322"/>
      <c r="S8" s="321"/>
    </row>
    <row r="9" spans="2:19" ht="15.75" customHeight="1">
      <c r="B9" s="315"/>
      <c r="C9" s="7" t="s">
        <v>1082</v>
      </c>
      <c r="D9" s="7"/>
      <c r="E9" s="7"/>
      <c r="F9" s="7"/>
      <c r="G9" s="7"/>
      <c r="J9" s="840">
        <v>2019</v>
      </c>
      <c r="M9" s="315"/>
      <c r="S9" s="313"/>
    </row>
    <row r="10" spans="2:19" ht="15.75" customHeight="1">
      <c r="B10" s="315"/>
      <c r="D10" s="34" t="s">
        <v>554</v>
      </c>
      <c r="J10" s="313" t="s">
        <v>552</v>
      </c>
      <c r="M10" s="315"/>
      <c r="O10" s="326" t="s">
        <v>553</v>
      </c>
      <c r="R10" s="325" t="s">
        <v>552</v>
      </c>
      <c r="S10" s="313"/>
    </row>
    <row r="11" spans="2:19" ht="16.5" customHeight="1" thickBot="1">
      <c r="B11" s="311"/>
      <c r="C11" s="310"/>
      <c r="D11" s="310"/>
      <c r="E11" s="310"/>
      <c r="F11" s="310"/>
      <c r="G11" s="310"/>
      <c r="H11" s="310"/>
      <c r="I11" s="310"/>
      <c r="J11" s="309"/>
      <c r="M11" s="315"/>
      <c r="N11" s="794"/>
      <c r="O11" s="794"/>
      <c r="P11" s="794"/>
      <c r="Q11" s="797"/>
      <c r="R11" s="841"/>
      <c r="S11" s="313"/>
    </row>
    <row r="12" spans="13:19" ht="16.5" customHeight="1" thickBot="1">
      <c r="M12" s="315"/>
      <c r="N12" s="794" t="s">
        <v>177</v>
      </c>
      <c r="O12" s="794"/>
      <c r="P12" s="794"/>
      <c r="Q12" s="797"/>
      <c r="R12" s="841">
        <v>2019</v>
      </c>
      <c r="S12" s="313"/>
    </row>
    <row r="13" spans="2:19" ht="15.75" customHeight="1">
      <c r="B13" s="324"/>
      <c r="C13" s="322"/>
      <c r="D13" s="323" t="s">
        <v>551</v>
      </c>
      <c r="E13" s="322"/>
      <c r="F13" s="322"/>
      <c r="G13" s="322"/>
      <c r="H13" s="322"/>
      <c r="I13" s="322"/>
      <c r="J13" s="321"/>
      <c r="M13" s="315"/>
      <c r="N13" s="794" t="s">
        <v>178</v>
      </c>
      <c r="O13" s="794"/>
      <c r="P13" s="794"/>
      <c r="Q13" s="797"/>
      <c r="R13" s="841">
        <v>2018</v>
      </c>
      <c r="S13" s="313"/>
    </row>
    <row r="14" spans="2:19" ht="15.75" customHeight="1">
      <c r="B14" s="315"/>
      <c r="J14" s="320">
        <v>42226</v>
      </c>
      <c r="M14" s="315"/>
      <c r="N14" s="794" t="s">
        <v>1057</v>
      </c>
      <c r="O14" s="794"/>
      <c r="P14" s="794"/>
      <c r="Q14" s="797"/>
      <c r="R14" s="842">
        <v>2019</v>
      </c>
      <c r="S14" s="313"/>
    </row>
    <row r="15" spans="2:19" ht="15.75" customHeight="1">
      <c r="B15" s="315"/>
      <c r="C15" s="7" t="s">
        <v>1055</v>
      </c>
      <c r="D15" s="7"/>
      <c r="E15" s="7"/>
      <c r="F15" s="7"/>
      <c r="G15" s="7"/>
      <c r="J15" s="319" t="s">
        <v>550</v>
      </c>
      <c r="M15" s="315"/>
      <c r="N15" s="799" t="s">
        <v>1122</v>
      </c>
      <c r="O15" s="794"/>
      <c r="P15" s="794"/>
      <c r="Q15" s="797"/>
      <c r="R15" s="841">
        <v>2020</v>
      </c>
      <c r="S15" s="313"/>
    </row>
    <row r="16" spans="2:19" ht="15.75" customHeight="1">
      <c r="B16" s="318" t="s">
        <v>549</v>
      </c>
      <c r="C16" s="308"/>
      <c r="D16" s="308"/>
      <c r="E16" s="308"/>
      <c r="F16" s="308"/>
      <c r="G16" s="308"/>
      <c r="J16" s="317" t="s">
        <v>1064</v>
      </c>
      <c r="M16" s="315"/>
      <c r="N16" s="799" t="s">
        <v>1121</v>
      </c>
      <c r="O16" s="794"/>
      <c r="P16" s="794"/>
      <c r="Q16" s="797"/>
      <c r="R16" s="841">
        <v>2020</v>
      </c>
      <c r="S16" s="313"/>
    </row>
    <row r="17" spans="2:19" ht="15.75" customHeight="1">
      <c r="B17" s="315"/>
      <c r="J17" s="316" t="s">
        <v>546</v>
      </c>
      <c r="M17" s="315"/>
      <c r="N17" s="794" t="s">
        <v>179</v>
      </c>
      <c r="O17" s="794"/>
      <c r="P17" s="794"/>
      <c r="Q17" s="797"/>
      <c r="R17" s="842">
        <v>2018</v>
      </c>
      <c r="S17" s="313"/>
    </row>
    <row r="18" spans="2:19" ht="15.75" customHeight="1">
      <c r="B18" s="315"/>
      <c r="C18" s="7" t="s">
        <v>1058</v>
      </c>
      <c r="D18" s="7"/>
      <c r="E18" s="7"/>
      <c r="F18" s="7"/>
      <c r="G18" s="7"/>
      <c r="J18" s="317" t="s">
        <v>1065</v>
      </c>
      <c r="M18" s="315"/>
      <c r="N18" s="794"/>
      <c r="O18" s="794"/>
      <c r="P18" s="794"/>
      <c r="Q18" s="797"/>
      <c r="R18" s="843"/>
      <c r="S18" s="313"/>
    </row>
    <row r="19" spans="2:19" ht="15.75" customHeight="1">
      <c r="B19" s="318" t="s">
        <v>548</v>
      </c>
      <c r="C19" s="308"/>
      <c r="D19" s="308"/>
      <c r="E19" s="308"/>
      <c r="F19" s="308"/>
      <c r="G19" s="308"/>
      <c r="J19" s="316" t="s">
        <v>546</v>
      </c>
      <c r="M19" s="315"/>
      <c r="N19" s="7"/>
      <c r="O19" s="7"/>
      <c r="P19" s="7"/>
      <c r="R19" s="314"/>
      <c r="S19" s="313"/>
    </row>
    <row r="20" spans="2:19" ht="15.75" customHeight="1">
      <c r="B20" s="315"/>
      <c r="C20" s="7" t="s">
        <v>1083</v>
      </c>
      <c r="D20" s="7"/>
      <c r="E20" s="7"/>
      <c r="F20" s="7"/>
      <c r="G20" s="7"/>
      <c r="J20" s="317" t="s">
        <v>1078</v>
      </c>
      <c r="M20" s="315"/>
      <c r="N20" s="7"/>
      <c r="O20" s="7"/>
      <c r="P20" s="7"/>
      <c r="R20" s="314"/>
      <c r="S20" s="313"/>
    </row>
    <row r="21" spans="2:19" ht="15.75" customHeight="1">
      <c r="B21" s="315"/>
      <c r="D21" s="34" t="s">
        <v>547</v>
      </c>
      <c r="J21" s="316" t="s">
        <v>546</v>
      </c>
      <c r="M21" s="315"/>
      <c r="N21" s="7"/>
      <c r="O21" s="7"/>
      <c r="P21" s="7"/>
      <c r="R21" s="314"/>
      <c r="S21" s="313"/>
    </row>
    <row r="22" spans="2:19" ht="15.75" customHeight="1">
      <c r="B22" s="315"/>
      <c r="C22" s="7" t="s">
        <v>423</v>
      </c>
      <c r="D22" s="7"/>
      <c r="E22" s="7"/>
      <c r="F22" s="7"/>
      <c r="G22" s="7"/>
      <c r="J22" s="317" t="s">
        <v>173</v>
      </c>
      <c r="M22" s="315"/>
      <c r="N22" s="7"/>
      <c r="O22" s="7"/>
      <c r="P22" s="7"/>
      <c r="R22" s="314"/>
      <c r="S22" s="313"/>
    </row>
    <row r="23" spans="2:19" ht="15.75" customHeight="1">
      <c r="B23" s="315"/>
      <c r="D23" s="34" t="s">
        <v>545</v>
      </c>
      <c r="J23" s="316" t="s">
        <v>544</v>
      </c>
      <c r="M23" s="315"/>
      <c r="N23" s="7"/>
      <c r="O23" s="7"/>
      <c r="P23" s="7"/>
      <c r="R23" s="314"/>
      <c r="S23" s="313"/>
    </row>
    <row r="24" spans="2:19" ht="15.75" customHeight="1">
      <c r="B24" s="315"/>
      <c r="C24" s="7" t="s">
        <v>1056</v>
      </c>
      <c r="D24" s="7"/>
      <c r="E24" s="7"/>
      <c r="F24" s="7"/>
      <c r="G24" s="7"/>
      <c r="J24" s="313"/>
      <c r="M24" s="315"/>
      <c r="N24" s="7"/>
      <c r="O24" s="7"/>
      <c r="P24" s="7"/>
      <c r="R24" s="314"/>
      <c r="S24" s="313"/>
    </row>
    <row r="25" spans="2:19" ht="18" customHeight="1" thickBot="1">
      <c r="B25" s="311"/>
      <c r="C25" s="310"/>
      <c r="D25" s="312" t="s">
        <v>543</v>
      </c>
      <c r="E25" s="310"/>
      <c r="F25" s="310"/>
      <c r="G25" s="310"/>
      <c r="H25" s="310"/>
      <c r="I25" s="310"/>
      <c r="J25" s="309"/>
      <c r="M25" s="311"/>
      <c r="N25" s="310"/>
      <c r="O25" s="310"/>
      <c r="P25" s="310"/>
      <c r="Q25" s="310"/>
      <c r="R25" s="310"/>
      <c r="S25" s="309"/>
    </row>
    <row r="26" spans="5:15" ht="21" customHeight="1">
      <c r="E26" s="34" t="s">
        <v>542</v>
      </c>
      <c r="O26" s="34" t="s">
        <v>1086</v>
      </c>
    </row>
    <row r="27" spans="4:8" ht="19.5" customHeight="1">
      <c r="D27" s="7" t="s">
        <v>172</v>
      </c>
      <c r="E27" s="7"/>
      <c r="F27" s="7"/>
      <c r="G27" s="7"/>
      <c r="H27" s="7"/>
    </row>
    <row r="28" spans="4:18" ht="15.75" customHeight="1">
      <c r="D28" s="7" t="s">
        <v>174</v>
      </c>
      <c r="E28" s="7"/>
      <c r="F28" s="7"/>
      <c r="G28" s="7"/>
      <c r="H28" s="7"/>
      <c r="N28" s="308" t="s">
        <v>1054</v>
      </c>
      <c r="O28" s="5"/>
      <c r="P28" s="5"/>
      <c r="Q28" s="5"/>
      <c r="R28" s="5"/>
    </row>
    <row r="29" spans="4:18" ht="18.75" customHeight="1">
      <c r="D29" s="7" t="s">
        <v>175</v>
      </c>
      <c r="E29" s="7"/>
      <c r="F29" s="7"/>
      <c r="G29" s="7"/>
      <c r="H29" s="7"/>
      <c r="N29" s="308" t="s">
        <v>541</v>
      </c>
      <c r="O29" s="5"/>
      <c r="P29" s="5"/>
      <c r="Q29" s="5"/>
      <c r="R29" s="5"/>
    </row>
    <row r="30" spans="4:18" ht="18" customHeight="1">
      <c r="D30" s="7"/>
      <c r="E30" s="7"/>
      <c r="F30" s="7"/>
      <c r="G30" s="7"/>
      <c r="H30" s="7"/>
      <c r="N30" s="308" t="s">
        <v>236</v>
      </c>
      <c r="O30" s="5"/>
      <c r="P30" s="5"/>
      <c r="Q30" s="5"/>
      <c r="R30" s="5"/>
    </row>
    <row r="31" spans="4:18" ht="18" customHeight="1">
      <c r="D31" s="7" t="s">
        <v>176</v>
      </c>
      <c r="E31" s="7"/>
      <c r="F31" s="7"/>
      <c r="G31" s="7"/>
      <c r="H31" s="7"/>
      <c r="N31" s="308" t="s">
        <v>540</v>
      </c>
      <c r="O31" s="5"/>
      <c r="P31" s="5"/>
      <c r="Q31" s="5"/>
      <c r="R31" s="5"/>
    </row>
    <row r="32" spans="14:18" ht="18" customHeight="1" thickBot="1">
      <c r="N32" s="308" t="s">
        <v>539</v>
      </c>
      <c r="O32" s="5"/>
      <c r="P32" s="5"/>
      <c r="Q32" s="5"/>
      <c r="R32" s="5"/>
    </row>
    <row r="33" spans="17:19" ht="13.5" customHeight="1">
      <c r="Q33" s="307" t="s">
        <v>538</v>
      </c>
      <c r="R33" s="306"/>
      <c r="S33" s="305"/>
    </row>
    <row r="34" spans="17:19" ht="13.5" customHeight="1">
      <c r="Q34" s="304"/>
      <c r="R34" s="303"/>
      <c r="S34" s="302"/>
    </row>
    <row r="35" spans="11:19" ht="15.75" customHeight="1">
      <c r="K35" s="34" t="s">
        <v>537</v>
      </c>
      <c r="Q35" s="304" t="s">
        <v>535</v>
      </c>
      <c r="R35" s="303"/>
      <c r="S35" s="302"/>
    </row>
    <row r="36" spans="15:19" ht="15.75" customHeight="1" thickBot="1">
      <c r="O36" s="9"/>
      <c r="Q36" s="301" t="s">
        <v>534</v>
      </c>
      <c r="R36" s="300"/>
      <c r="S36" s="299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319"/>
  <sheetViews>
    <sheetView defaultGridColor="0" zoomScale="130" zoomScaleNormal="130" zoomScalePageLayoutView="0" colorId="22" workbookViewId="0" topLeftCell="A278">
      <selection activeCell="A288" sqref="A288:K319"/>
    </sheetView>
  </sheetViews>
  <sheetFormatPr defaultColWidth="9.77734375" defaultRowHeight="15"/>
  <cols>
    <col min="1" max="2" width="4.77734375" style="0" customWidth="1"/>
    <col min="3" max="3" width="17.77734375" style="0" customWidth="1"/>
    <col min="4" max="4" width="14.77734375" style="0" customWidth="1"/>
    <col min="5" max="5" width="15.77734375" style="0" customWidth="1"/>
    <col min="6" max="6" width="25.77734375" style="0" customWidth="1"/>
    <col min="7" max="7" width="16.77734375" style="0" customWidth="1"/>
    <col min="8" max="8" width="10.77734375" style="0" customWidth="1"/>
    <col min="9" max="11" width="15.77734375" style="0" customWidth="1"/>
  </cols>
  <sheetData>
    <row r="1" spans="1:11" ht="19.5" customHeight="1">
      <c r="A1" s="85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3.75" customHeight="1">
      <c r="A2" s="78"/>
      <c r="B2" s="84" t="s">
        <v>533</v>
      </c>
      <c r="C2" s="84"/>
      <c r="D2" s="83"/>
      <c r="E2" s="83"/>
      <c r="F2" s="83"/>
      <c r="G2" s="83"/>
      <c r="H2" s="83"/>
      <c r="I2" s="83"/>
      <c r="J2" s="83"/>
      <c r="K2" s="239"/>
    </row>
    <row r="3" spans="1:11" ht="13.5" customHeight="1" thickBot="1">
      <c r="A3" s="78"/>
      <c r="B3" s="81"/>
      <c r="C3" s="80"/>
      <c r="D3" s="80"/>
      <c r="E3" s="80"/>
      <c r="F3" s="80"/>
      <c r="G3" s="80"/>
      <c r="H3" s="80"/>
      <c r="I3" s="80"/>
      <c r="J3" s="75"/>
      <c r="K3" s="75"/>
    </row>
    <row r="4" spans="1:11" ht="15.75" customHeight="1" thickTop="1">
      <c r="A4" s="78"/>
      <c r="B4" s="78"/>
      <c r="C4" s="78"/>
      <c r="D4" s="78"/>
      <c r="E4" s="78"/>
      <c r="F4" s="78"/>
      <c r="G4" s="77"/>
      <c r="H4" s="236"/>
      <c r="I4" s="238" t="s">
        <v>373</v>
      </c>
      <c r="J4" s="237"/>
      <c r="K4" s="234" t="s">
        <v>422</v>
      </c>
    </row>
    <row r="5" spans="1:11" ht="16.5" customHeight="1">
      <c r="A5" s="78"/>
      <c r="B5" s="78"/>
      <c r="C5" s="78"/>
      <c r="D5" s="226" t="s">
        <v>421</v>
      </c>
      <c r="E5" s="78"/>
      <c r="F5" s="78"/>
      <c r="G5" s="77"/>
      <c r="H5" s="236" t="s">
        <v>420</v>
      </c>
      <c r="I5" s="235" t="s">
        <v>250</v>
      </c>
      <c r="J5" s="235" t="s">
        <v>250</v>
      </c>
      <c r="K5" s="234" t="s">
        <v>370</v>
      </c>
    </row>
    <row r="6" spans="1:11" ht="15.75" customHeight="1">
      <c r="A6" s="78"/>
      <c r="B6" s="205"/>
      <c r="C6" s="205"/>
      <c r="D6" s="205"/>
      <c r="E6" s="205"/>
      <c r="F6" s="205"/>
      <c r="G6" s="233"/>
      <c r="H6" s="232"/>
      <c r="I6" s="231">
        <v>2018</v>
      </c>
      <c r="J6" s="231">
        <v>2017</v>
      </c>
      <c r="K6" s="230" t="s">
        <v>1114</v>
      </c>
    </row>
    <row r="7" spans="1:11" ht="21.75" customHeight="1">
      <c r="A7" s="51"/>
      <c r="B7" s="61" t="s">
        <v>532</v>
      </c>
      <c r="C7" s="61"/>
      <c r="D7" s="61"/>
      <c r="E7" s="61"/>
      <c r="F7" s="61"/>
      <c r="G7" s="60"/>
      <c r="H7" s="201" t="s">
        <v>417</v>
      </c>
      <c r="I7" s="206">
        <v>185000</v>
      </c>
      <c r="J7" s="206">
        <v>150000</v>
      </c>
      <c r="K7" s="246">
        <v>150000</v>
      </c>
    </row>
    <row r="8" spans="1:11" ht="21.75" customHeight="1">
      <c r="A8" s="51"/>
      <c r="B8" s="61" t="s">
        <v>531</v>
      </c>
      <c r="C8" s="61"/>
      <c r="D8" s="61"/>
      <c r="E8" s="61"/>
      <c r="F8" s="61"/>
      <c r="G8" s="60"/>
      <c r="H8" s="201" t="s">
        <v>415</v>
      </c>
      <c r="I8" s="206"/>
      <c r="J8" s="206"/>
      <c r="K8" s="246"/>
    </row>
    <row r="9" spans="1:11" ht="21.75" customHeight="1">
      <c r="A9" s="51"/>
      <c r="B9" s="51"/>
      <c r="C9" s="61" t="s">
        <v>530</v>
      </c>
      <c r="D9" s="61"/>
      <c r="E9" s="61"/>
      <c r="F9" s="61"/>
      <c r="G9" s="60"/>
      <c r="H9" s="201" t="s">
        <v>529</v>
      </c>
      <c r="I9" s="209">
        <f>SUM(I7:I8)</f>
        <v>185000</v>
      </c>
      <c r="J9" s="209">
        <f>SUM(J7:J8)</f>
        <v>150000</v>
      </c>
      <c r="K9" s="208">
        <f>SUM(K7:K8)</f>
        <v>150000</v>
      </c>
    </row>
    <row r="10" spans="1:11" ht="21.75" customHeight="1">
      <c r="A10" s="51"/>
      <c r="B10" s="51" t="s">
        <v>528</v>
      </c>
      <c r="C10" s="61"/>
      <c r="D10" s="61"/>
      <c r="E10" s="61"/>
      <c r="F10" s="61"/>
      <c r="G10" s="60"/>
      <c r="H10" s="201" t="s">
        <v>481</v>
      </c>
      <c r="I10" s="223" t="s">
        <v>520</v>
      </c>
      <c r="J10" s="223" t="s">
        <v>520</v>
      </c>
      <c r="K10" s="203" t="s">
        <v>520</v>
      </c>
    </row>
    <row r="11" spans="1:11" ht="21.75" customHeight="1">
      <c r="A11" s="51"/>
      <c r="B11" s="51"/>
      <c r="C11" s="205" t="s">
        <v>527</v>
      </c>
      <c r="D11" s="205"/>
      <c r="E11" s="205"/>
      <c r="F11" s="205"/>
      <c r="G11" s="60"/>
      <c r="H11" s="201" t="s">
        <v>481</v>
      </c>
      <c r="I11" s="223" t="s">
        <v>520</v>
      </c>
      <c r="J11" s="223" t="s">
        <v>520</v>
      </c>
      <c r="K11" s="203" t="s">
        <v>520</v>
      </c>
    </row>
    <row r="12" spans="1:11" ht="21.75" customHeight="1">
      <c r="A12" s="51"/>
      <c r="B12" s="51"/>
      <c r="C12" s="205" t="s">
        <v>526</v>
      </c>
      <c r="D12" s="205"/>
      <c r="E12" s="205"/>
      <c r="F12" s="205"/>
      <c r="G12" s="60"/>
      <c r="H12" s="201" t="s">
        <v>525</v>
      </c>
      <c r="I12" s="206"/>
      <c r="J12" s="206"/>
      <c r="K12" s="246"/>
    </row>
    <row r="13" spans="1:11" ht="21.75" customHeight="1">
      <c r="A13" s="51"/>
      <c r="B13" s="51"/>
      <c r="C13" s="205" t="s">
        <v>517</v>
      </c>
      <c r="D13" s="205"/>
      <c r="E13" s="205"/>
      <c r="F13" s="205"/>
      <c r="G13" s="60"/>
      <c r="H13" s="201" t="s">
        <v>524</v>
      </c>
      <c r="I13" s="206">
        <v>1200</v>
      </c>
      <c r="J13" s="206">
        <v>1350</v>
      </c>
      <c r="K13" s="246">
        <v>1264</v>
      </c>
    </row>
    <row r="14" spans="1:11" ht="21.75" customHeight="1">
      <c r="A14" s="78"/>
      <c r="B14" s="51"/>
      <c r="C14" s="205" t="s">
        <v>523</v>
      </c>
      <c r="D14" s="205"/>
      <c r="E14" s="205"/>
      <c r="F14" s="205"/>
      <c r="G14" s="60"/>
      <c r="H14" s="201" t="s">
        <v>522</v>
      </c>
      <c r="I14" s="206">
        <v>1200</v>
      </c>
      <c r="J14" s="206">
        <v>1200</v>
      </c>
      <c r="K14" s="246">
        <v>8150</v>
      </c>
    </row>
    <row r="15" spans="1:11" ht="21.75" customHeight="1">
      <c r="A15" s="51"/>
      <c r="B15" s="51"/>
      <c r="C15" s="205" t="s">
        <v>521</v>
      </c>
      <c r="D15" s="205"/>
      <c r="E15" s="205"/>
      <c r="F15" s="205"/>
      <c r="G15" s="60"/>
      <c r="H15" s="201" t="s">
        <v>481</v>
      </c>
      <c r="I15" s="223" t="s">
        <v>520</v>
      </c>
      <c r="J15" s="223" t="s">
        <v>520</v>
      </c>
      <c r="K15" s="203" t="s">
        <v>520</v>
      </c>
    </row>
    <row r="16" spans="1:11" ht="21.75" customHeight="1">
      <c r="A16" s="51"/>
      <c r="B16" s="51"/>
      <c r="C16" s="205" t="s">
        <v>519</v>
      </c>
      <c r="D16" s="205"/>
      <c r="E16" s="205"/>
      <c r="F16" s="205"/>
      <c r="G16" s="60"/>
      <c r="H16" s="201" t="s">
        <v>518</v>
      </c>
      <c r="I16" s="206">
        <v>97000</v>
      </c>
      <c r="J16" s="206">
        <v>97000</v>
      </c>
      <c r="K16" s="246">
        <v>112687.89</v>
      </c>
    </row>
    <row r="17" spans="1:11" ht="21.75" customHeight="1">
      <c r="A17" s="51"/>
      <c r="B17" s="51"/>
      <c r="C17" s="205" t="s">
        <v>517</v>
      </c>
      <c r="D17" s="205"/>
      <c r="E17" s="205"/>
      <c r="F17" s="205"/>
      <c r="G17" s="60"/>
      <c r="H17" s="201" t="s">
        <v>516</v>
      </c>
      <c r="I17" s="206"/>
      <c r="J17" s="206"/>
      <c r="K17" s="246"/>
    </row>
    <row r="18" spans="1:11" ht="21.75" customHeight="1">
      <c r="A18" s="51"/>
      <c r="B18" s="51"/>
      <c r="C18" s="205" t="s">
        <v>515</v>
      </c>
      <c r="D18" s="205"/>
      <c r="E18" s="205"/>
      <c r="F18" s="205"/>
      <c r="G18" s="60"/>
      <c r="H18" s="201" t="s">
        <v>514</v>
      </c>
      <c r="I18" s="206">
        <v>35000</v>
      </c>
      <c r="J18" s="206">
        <v>29500</v>
      </c>
      <c r="K18" s="246">
        <v>44009.38</v>
      </c>
    </row>
    <row r="19" spans="1:11" ht="21.75" customHeight="1">
      <c r="A19" s="51"/>
      <c r="B19" s="51"/>
      <c r="C19" s="205" t="s">
        <v>513</v>
      </c>
      <c r="D19" s="205"/>
      <c r="E19" s="205"/>
      <c r="F19" s="205"/>
      <c r="G19" s="60"/>
      <c r="H19" s="201" t="s">
        <v>506</v>
      </c>
      <c r="I19" s="206"/>
      <c r="J19" s="206"/>
      <c r="K19" s="246"/>
    </row>
    <row r="20" spans="1:11" ht="21.75" customHeight="1">
      <c r="A20" s="51"/>
      <c r="B20" s="51"/>
      <c r="C20" s="205" t="s">
        <v>512</v>
      </c>
      <c r="D20" s="205"/>
      <c r="E20" s="205"/>
      <c r="F20" s="205"/>
      <c r="G20" s="60"/>
      <c r="H20" s="201" t="s">
        <v>511</v>
      </c>
      <c r="I20" s="206"/>
      <c r="J20" s="206"/>
      <c r="K20" s="246"/>
    </row>
    <row r="21" spans="1:11" ht="21.75" customHeight="1">
      <c r="A21" s="51"/>
      <c r="B21" s="51"/>
      <c r="C21" s="205" t="s">
        <v>510</v>
      </c>
      <c r="D21" s="205"/>
      <c r="E21" s="205"/>
      <c r="F21" s="205"/>
      <c r="G21" s="60"/>
      <c r="H21" s="201" t="s">
        <v>509</v>
      </c>
      <c r="I21" s="206">
        <v>2500</v>
      </c>
      <c r="J21" s="206">
        <v>1000</v>
      </c>
      <c r="K21" s="246">
        <v>6669.42</v>
      </c>
    </row>
    <row r="22" spans="1:11" ht="21.75" customHeight="1">
      <c r="A22" s="51"/>
      <c r="B22" s="51"/>
      <c r="C22" s="205" t="s">
        <v>508</v>
      </c>
      <c r="D22" s="205"/>
      <c r="E22" s="205"/>
      <c r="F22" s="205"/>
      <c r="G22" s="60"/>
      <c r="H22" s="201" t="s">
        <v>507</v>
      </c>
      <c r="I22" s="206"/>
      <c r="J22" s="206"/>
      <c r="K22" s="246"/>
    </row>
    <row r="23" spans="1:11" ht="21.75" customHeight="1">
      <c r="A23" s="268"/>
      <c r="B23" s="268"/>
      <c r="C23" s="56" t="s">
        <v>186</v>
      </c>
      <c r="D23" s="56"/>
      <c r="E23" s="56"/>
      <c r="F23" s="56"/>
      <c r="G23" s="248"/>
      <c r="H23" s="261" t="s">
        <v>437</v>
      </c>
      <c r="I23" s="206">
        <v>34000</v>
      </c>
      <c r="J23" s="206">
        <v>36000</v>
      </c>
      <c r="K23" s="246">
        <v>34030.77</v>
      </c>
    </row>
    <row r="24" spans="1:11" ht="21.75" customHeight="1">
      <c r="A24" s="268"/>
      <c r="B24" s="268"/>
      <c r="C24" s="56" t="s">
        <v>187</v>
      </c>
      <c r="D24" s="56"/>
      <c r="E24" s="56"/>
      <c r="F24" s="56"/>
      <c r="G24" s="262"/>
      <c r="H24" s="261" t="s">
        <v>189</v>
      </c>
      <c r="I24" s="206">
        <v>429500</v>
      </c>
      <c r="J24" s="206">
        <v>429500</v>
      </c>
      <c r="K24" s="246">
        <v>468076.23</v>
      </c>
    </row>
    <row r="25" spans="1:11" ht="21.75" customHeight="1">
      <c r="A25" s="268"/>
      <c r="B25" s="268"/>
      <c r="C25" s="56" t="s">
        <v>188</v>
      </c>
      <c r="D25" s="56"/>
      <c r="E25" s="56"/>
      <c r="F25" s="56"/>
      <c r="G25" s="248"/>
      <c r="H25" s="261" t="s">
        <v>190</v>
      </c>
      <c r="I25" s="206">
        <v>9000</v>
      </c>
      <c r="J25" s="206">
        <v>9000</v>
      </c>
      <c r="K25" s="246">
        <v>23291.6</v>
      </c>
    </row>
    <row r="26" spans="1:11" ht="21.75" customHeight="1" thickBot="1">
      <c r="A26" s="268"/>
      <c r="B26" s="270"/>
      <c r="C26" s="258"/>
      <c r="D26" s="258"/>
      <c r="E26" s="258"/>
      <c r="F26" s="258"/>
      <c r="G26" s="257"/>
      <c r="H26" s="256"/>
      <c r="I26" s="255"/>
      <c r="J26" s="255"/>
      <c r="K26" s="254"/>
    </row>
    <row r="27" spans="1:11" ht="19.5" customHeight="1" thickTop="1">
      <c r="A27" s="51"/>
      <c r="B27" s="51"/>
      <c r="C27" s="297"/>
      <c r="D27" s="78"/>
      <c r="E27" s="78"/>
      <c r="F27" s="78"/>
      <c r="G27" s="51" t="s">
        <v>505</v>
      </c>
      <c r="H27" s="51"/>
      <c r="I27" s="52"/>
      <c r="J27" s="78"/>
      <c r="K27" s="78"/>
    </row>
    <row r="28" spans="1:3" ht="15">
      <c r="A28" s="298"/>
      <c r="B28" s="298"/>
      <c r="C28" s="297"/>
    </row>
    <row r="29" spans="1:11" ht="19.5" customHeight="1">
      <c r="A29" s="85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33.75" customHeight="1">
      <c r="A30" s="78"/>
      <c r="B30" s="84" t="s">
        <v>426</v>
      </c>
      <c r="C30" s="84"/>
      <c r="D30" s="83"/>
      <c r="E30" s="83"/>
      <c r="F30" s="83"/>
      <c r="G30" s="83"/>
      <c r="H30" s="83"/>
      <c r="I30" s="83"/>
      <c r="J30" s="83"/>
      <c r="K30" s="239"/>
    </row>
    <row r="31" spans="1:11" ht="16.5" thickBot="1">
      <c r="A31" s="78"/>
      <c r="B31" s="81"/>
      <c r="C31" s="80"/>
      <c r="D31" s="80"/>
      <c r="E31" s="80"/>
      <c r="F31" s="80"/>
      <c r="G31" s="80"/>
      <c r="H31" s="80"/>
      <c r="I31" s="80"/>
      <c r="J31" s="75"/>
      <c r="K31" s="75"/>
    </row>
    <row r="32" spans="1:11" ht="15.75" customHeight="1" thickTop="1">
      <c r="A32" s="78"/>
      <c r="B32" s="78"/>
      <c r="C32" s="78"/>
      <c r="D32" s="78"/>
      <c r="E32" s="78"/>
      <c r="F32" s="78"/>
      <c r="G32" s="77"/>
      <c r="H32" s="236"/>
      <c r="I32" s="238" t="s">
        <v>373</v>
      </c>
      <c r="J32" s="237"/>
      <c r="K32" s="234" t="s">
        <v>422</v>
      </c>
    </row>
    <row r="33" spans="1:11" ht="16.5" customHeight="1">
      <c r="A33" s="78"/>
      <c r="B33" s="78"/>
      <c r="C33" s="78"/>
      <c r="D33" s="226" t="s">
        <v>421</v>
      </c>
      <c r="E33" s="78"/>
      <c r="F33" s="78"/>
      <c r="G33" s="77"/>
      <c r="H33" s="236" t="s">
        <v>420</v>
      </c>
      <c r="I33" s="235" t="s">
        <v>250</v>
      </c>
      <c r="J33" s="235" t="s">
        <v>250</v>
      </c>
      <c r="K33" s="234" t="s">
        <v>370</v>
      </c>
    </row>
    <row r="34" spans="1:11" ht="15.75" customHeight="1">
      <c r="A34" s="78"/>
      <c r="B34" s="205"/>
      <c r="C34" s="205"/>
      <c r="D34" s="205"/>
      <c r="E34" s="205"/>
      <c r="F34" s="205"/>
      <c r="G34" s="233"/>
      <c r="H34" s="232"/>
      <c r="I34" s="231">
        <v>2018</v>
      </c>
      <c r="J34" s="231">
        <v>2017</v>
      </c>
      <c r="K34" s="230" t="s">
        <v>1114</v>
      </c>
    </row>
    <row r="35" spans="1:11" ht="21.75" customHeight="1">
      <c r="A35" s="51"/>
      <c r="B35" s="51" t="s">
        <v>504</v>
      </c>
      <c r="C35" s="51"/>
      <c r="D35" s="51"/>
      <c r="E35" s="51"/>
      <c r="F35" s="51"/>
      <c r="G35" s="65"/>
      <c r="H35" s="229"/>
      <c r="I35" s="228"/>
      <c r="J35" s="228"/>
      <c r="K35" s="227"/>
    </row>
    <row r="36" spans="1:11" ht="21.75" customHeight="1">
      <c r="A36" s="51"/>
      <c r="B36" s="51"/>
      <c r="C36" s="56" t="s">
        <v>192</v>
      </c>
      <c r="D36" s="56"/>
      <c r="E36" s="56"/>
      <c r="F36" s="56"/>
      <c r="G36" s="262"/>
      <c r="H36" s="804" t="s">
        <v>191</v>
      </c>
      <c r="I36" s="206">
        <v>10500</v>
      </c>
      <c r="J36" s="206">
        <v>10500</v>
      </c>
      <c r="K36" s="246">
        <v>11303.87</v>
      </c>
    </row>
    <row r="37" spans="1:11" ht="21.75" customHeight="1">
      <c r="A37" s="268"/>
      <c r="B37" s="268"/>
      <c r="C37" s="56" t="s">
        <v>1050</v>
      </c>
      <c r="D37" s="56"/>
      <c r="E37" s="56"/>
      <c r="F37" s="56"/>
      <c r="G37" s="262"/>
      <c r="H37" s="804" t="s">
        <v>1051</v>
      </c>
      <c r="I37" s="206">
        <v>3550</v>
      </c>
      <c r="J37" s="206">
        <v>2500</v>
      </c>
      <c r="K37" s="246">
        <v>3550</v>
      </c>
    </row>
    <row r="38" spans="1:11" ht="21.75" customHeight="1">
      <c r="A38" s="268"/>
      <c r="B38" s="268"/>
      <c r="C38" s="56"/>
      <c r="D38" s="56"/>
      <c r="E38" s="56"/>
      <c r="F38" s="56"/>
      <c r="G38" s="262"/>
      <c r="H38" s="263"/>
      <c r="I38" s="206"/>
      <c r="J38" s="206"/>
      <c r="K38" s="246"/>
    </row>
    <row r="39" spans="1:11" ht="21.75" customHeight="1">
      <c r="A39" s="268"/>
      <c r="B39" s="268"/>
      <c r="C39" s="56"/>
      <c r="D39" s="56"/>
      <c r="E39" s="56"/>
      <c r="F39" s="56"/>
      <c r="G39" s="262"/>
      <c r="H39" s="263"/>
      <c r="I39" s="206"/>
      <c r="J39" s="206"/>
      <c r="K39" s="246"/>
    </row>
    <row r="40" spans="1:11" ht="21.75" customHeight="1">
      <c r="A40" s="268"/>
      <c r="B40" s="268"/>
      <c r="C40" s="56"/>
      <c r="D40" s="56"/>
      <c r="E40" s="56"/>
      <c r="F40" s="56"/>
      <c r="G40" s="262"/>
      <c r="H40" s="263"/>
      <c r="I40" s="206"/>
      <c r="J40" s="206"/>
      <c r="K40" s="246"/>
    </row>
    <row r="41" spans="1:11" ht="21.75" customHeight="1">
      <c r="A41" s="268"/>
      <c r="B41" s="268"/>
      <c r="C41" s="56"/>
      <c r="D41" s="56"/>
      <c r="E41" s="56"/>
      <c r="F41" s="56"/>
      <c r="G41" s="262"/>
      <c r="H41" s="263"/>
      <c r="I41" s="206"/>
      <c r="J41" s="206"/>
      <c r="K41" s="246"/>
    </row>
    <row r="42" spans="1:11" ht="21.75" customHeight="1">
      <c r="A42" s="249"/>
      <c r="B42" s="268"/>
      <c r="C42" s="56"/>
      <c r="D42" s="56"/>
      <c r="E42" s="56"/>
      <c r="F42" s="56"/>
      <c r="G42" s="262"/>
      <c r="H42" s="263"/>
      <c r="I42" s="206"/>
      <c r="J42" s="206"/>
      <c r="K42" s="246"/>
    </row>
    <row r="43" spans="1:11" ht="21.75" customHeight="1">
      <c r="A43" s="268"/>
      <c r="B43" s="268"/>
      <c r="C43" s="56"/>
      <c r="D43" s="56"/>
      <c r="E43" s="56"/>
      <c r="F43" s="56"/>
      <c r="G43" s="262"/>
      <c r="H43" s="263"/>
      <c r="I43" s="206"/>
      <c r="J43" s="206"/>
      <c r="K43" s="246"/>
    </row>
    <row r="44" spans="1:11" ht="21.75" customHeight="1">
      <c r="A44" s="268"/>
      <c r="B44" s="268"/>
      <c r="C44" s="56"/>
      <c r="D44" s="56"/>
      <c r="E44" s="56"/>
      <c r="F44" s="56"/>
      <c r="G44" s="262"/>
      <c r="H44" s="263"/>
      <c r="I44" s="206"/>
      <c r="J44" s="206"/>
      <c r="K44" s="246"/>
    </row>
    <row r="45" spans="1:11" ht="21.75" customHeight="1">
      <c r="A45" s="268"/>
      <c r="B45" s="268"/>
      <c r="C45" s="56"/>
      <c r="D45" s="56"/>
      <c r="E45" s="56"/>
      <c r="F45" s="56"/>
      <c r="G45" s="262"/>
      <c r="H45" s="263"/>
      <c r="I45" s="206"/>
      <c r="J45" s="206"/>
      <c r="K45" s="246"/>
    </row>
    <row r="46" spans="1:11" ht="21.75" customHeight="1">
      <c r="A46" s="268"/>
      <c r="B46" s="268"/>
      <c r="C46" s="56"/>
      <c r="D46" s="56"/>
      <c r="E46" s="56"/>
      <c r="F46" s="56"/>
      <c r="G46" s="262"/>
      <c r="H46" s="263"/>
      <c r="I46" s="206"/>
      <c r="J46" s="206"/>
      <c r="K46" s="246"/>
    </row>
    <row r="47" spans="1:11" ht="21.75" customHeight="1">
      <c r="A47" s="268"/>
      <c r="B47" s="268"/>
      <c r="C47" s="56"/>
      <c r="D47" s="56"/>
      <c r="E47" s="56"/>
      <c r="F47" s="56"/>
      <c r="G47" s="262"/>
      <c r="H47" s="263"/>
      <c r="I47" s="206"/>
      <c r="J47" s="206"/>
      <c r="K47" s="246"/>
    </row>
    <row r="48" spans="1:11" ht="21.75" customHeight="1">
      <c r="A48" s="268"/>
      <c r="B48" s="268"/>
      <c r="C48" s="56"/>
      <c r="D48" s="56"/>
      <c r="E48" s="56"/>
      <c r="F48" s="56"/>
      <c r="G48" s="262"/>
      <c r="H48" s="263"/>
      <c r="I48" s="206"/>
      <c r="J48" s="206"/>
      <c r="K48" s="246"/>
    </row>
    <row r="49" spans="1:11" ht="21.75" customHeight="1">
      <c r="A49" s="268"/>
      <c r="B49" s="268"/>
      <c r="C49" s="56"/>
      <c r="D49" s="56"/>
      <c r="E49" s="56"/>
      <c r="F49" s="56"/>
      <c r="G49" s="262"/>
      <c r="H49" s="263"/>
      <c r="I49" s="206"/>
      <c r="J49" s="206"/>
      <c r="K49" s="246"/>
    </row>
    <row r="50" spans="1:11" ht="21.75" customHeight="1">
      <c r="A50" s="268"/>
      <c r="B50" s="268"/>
      <c r="C50" s="56"/>
      <c r="D50" s="56"/>
      <c r="E50" s="56"/>
      <c r="F50" s="56"/>
      <c r="G50" s="262"/>
      <c r="H50" s="263"/>
      <c r="I50" s="206"/>
      <c r="J50" s="206"/>
      <c r="K50" s="246"/>
    </row>
    <row r="51" spans="1:11" ht="21.75" customHeight="1">
      <c r="A51" s="268"/>
      <c r="B51" s="268"/>
      <c r="C51" s="56"/>
      <c r="D51" s="56"/>
      <c r="E51" s="56"/>
      <c r="F51" s="56"/>
      <c r="G51" s="262"/>
      <c r="H51" s="263"/>
      <c r="I51" s="206"/>
      <c r="J51" s="206"/>
      <c r="K51" s="246"/>
    </row>
    <row r="52" spans="1:11" ht="21.75" customHeight="1">
      <c r="A52" s="268"/>
      <c r="B52" s="268"/>
      <c r="C52" s="56"/>
      <c r="D52" s="56"/>
      <c r="E52" s="56"/>
      <c r="F52" s="56"/>
      <c r="G52" s="262"/>
      <c r="H52" s="263"/>
      <c r="I52" s="206"/>
      <c r="J52" s="206"/>
      <c r="K52" s="246"/>
    </row>
    <row r="53" spans="1:11" ht="21.75" customHeight="1">
      <c r="A53" s="268"/>
      <c r="B53" s="268"/>
      <c r="C53" s="56"/>
      <c r="D53" s="56"/>
      <c r="E53" s="56"/>
      <c r="F53" s="56"/>
      <c r="G53" s="262"/>
      <c r="H53" s="263"/>
      <c r="I53" s="206"/>
      <c r="J53" s="206"/>
      <c r="K53" s="246"/>
    </row>
    <row r="54" spans="1:11" ht="21.75" customHeight="1" thickBot="1">
      <c r="A54" s="268"/>
      <c r="B54" s="268"/>
      <c r="C54" s="56"/>
      <c r="D54" s="56"/>
      <c r="E54" s="56"/>
      <c r="F54" s="56"/>
      <c r="G54" s="262"/>
      <c r="H54" s="263"/>
      <c r="I54" s="204"/>
      <c r="J54" s="204"/>
      <c r="K54" s="199"/>
    </row>
    <row r="55" spans="1:11" ht="21.75" customHeight="1" thickBot="1">
      <c r="A55" s="51"/>
      <c r="B55" s="267"/>
      <c r="C55" s="245" t="s">
        <v>503</v>
      </c>
      <c r="D55" s="274"/>
      <c r="E55" s="274"/>
      <c r="F55" s="274"/>
      <c r="G55" s="296"/>
      <c r="H55" s="295" t="s">
        <v>411</v>
      </c>
      <c r="I55" s="276">
        <f>SUM(I12:I54)-I34</f>
        <v>623450</v>
      </c>
      <c r="J55" s="276">
        <f>SUM(J12:J54)-J34</f>
        <v>617550</v>
      </c>
      <c r="K55" s="275">
        <f>SUM(K12:K54)-K34</f>
        <v>713033.1599999999</v>
      </c>
    </row>
    <row r="56" spans="1:11" ht="21.75" customHeight="1" thickTop="1">
      <c r="A56" s="51"/>
      <c r="B56" s="51"/>
      <c r="C56" s="51"/>
      <c r="D56" s="51"/>
      <c r="E56" s="51"/>
      <c r="F56" s="51"/>
      <c r="G56" s="51" t="s">
        <v>502</v>
      </c>
      <c r="H56" s="51"/>
      <c r="I56" s="52"/>
      <c r="J56" s="51"/>
      <c r="K56" s="50"/>
    </row>
    <row r="57" ht="19.5" customHeight="1"/>
    <row r="58" spans="1:11" ht="33.75" customHeight="1">
      <c r="A58" s="78"/>
      <c r="B58" s="84" t="s">
        <v>426</v>
      </c>
      <c r="C58" s="84"/>
      <c r="D58" s="83"/>
      <c r="E58" s="83"/>
      <c r="F58" s="83"/>
      <c r="G58" s="83"/>
      <c r="H58" s="83"/>
      <c r="I58" s="83"/>
      <c r="J58" s="83"/>
      <c r="K58" s="239"/>
    </row>
    <row r="59" spans="1:11" ht="16.5" thickBot="1">
      <c r="A59" s="78"/>
      <c r="B59" s="81"/>
      <c r="C59" s="80"/>
      <c r="D59" s="80"/>
      <c r="E59" s="80"/>
      <c r="F59" s="80"/>
      <c r="G59" s="80"/>
      <c r="H59" s="80"/>
      <c r="I59" s="80"/>
      <c r="J59" s="75"/>
      <c r="K59" s="75"/>
    </row>
    <row r="60" spans="1:11" ht="15.75" customHeight="1" thickTop="1">
      <c r="A60" s="78"/>
      <c r="B60" s="78"/>
      <c r="C60" s="78"/>
      <c r="D60" s="78"/>
      <c r="E60" s="78"/>
      <c r="F60" s="78"/>
      <c r="G60" s="77"/>
      <c r="H60" s="236"/>
      <c r="I60" s="238" t="s">
        <v>373</v>
      </c>
      <c r="J60" s="237"/>
      <c r="K60" s="234" t="s">
        <v>422</v>
      </c>
    </row>
    <row r="61" spans="1:11" ht="16.5" customHeight="1">
      <c r="A61" s="78"/>
      <c r="B61" s="78"/>
      <c r="C61" s="78"/>
      <c r="D61" s="226" t="s">
        <v>421</v>
      </c>
      <c r="E61" s="78"/>
      <c r="F61" s="78"/>
      <c r="G61" s="77"/>
      <c r="H61" s="236" t="s">
        <v>420</v>
      </c>
      <c r="I61" s="235" t="s">
        <v>250</v>
      </c>
      <c r="J61" s="235" t="s">
        <v>250</v>
      </c>
      <c r="K61" s="234" t="s">
        <v>370</v>
      </c>
    </row>
    <row r="62" spans="1:11" ht="15.75" customHeight="1">
      <c r="A62" s="78"/>
      <c r="B62" s="205"/>
      <c r="C62" s="205"/>
      <c r="D62" s="294"/>
      <c r="E62" s="205"/>
      <c r="F62" s="205"/>
      <c r="G62" s="233"/>
      <c r="H62" s="224"/>
      <c r="I62" s="231">
        <f>I6</f>
        <v>2018</v>
      </c>
      <c r="J62" s="231">
        <f>J34</f>
        <v>2017</v>
      </c>
      <c r="K62" s="230" t="str">
        <f>K34</f>
        <v>Cash in 2017</v>
      </c>
    </row>
    <row r="63" spans="1:11" ht="7.5" customHeight="1">
      <c r="A63" s="78"/>
      <c r="B63" s="78"/>
      <c r="C63" s="78"/>
      <c r="D63" s="78"/>
      <c r="E63" s="78"/>
      <c r="F63" s="78"/>
      <c r="G63" s="77"/>
      <c r="H63" s="293"/>
      <c r="I63" s="292"/>
      <c r="J63" s="292"/>
      <c r="K63" s="291"/>
    </row>
    <row r="64" spans="1:11" ht="13.5" customHeight="1">
      <c r="A64" s="51"/>
      <c r="B64" s="51" t="s">
        <v>501</v>
      </c>
      <c r="C64" s="51"/>
      <c r="D64" s="51"/>
      <c r="E64" s="51"/>
      <c r="F64" s="51"/>
      <c r="G64" s="65"/>
      <c r="H64" s="229"/>
      <c r="I64" s="228"/>
      <c r="J64" s="228"/>
      <c r="K64" s="227"/>
    </row>
    <row r="65" spans="1:11" ht="7.5" customHeight="1">
      <c r="A65" s="51"/>
      <c r="B65" s="51"/>
      <c r="C65" s="61"/>
      <c r="D65" s="61"/>
      <c r="E65" s="61"/>
      <c r="F65" s="61"/>
      <c r="G65" s="60"/>
      <c r="H65" s="290"/>
      <c r="I65" s="289"/>
      <c r="J65" s="289"/>
      <c r="K65" s="288"/>
    </row>
    <row r="66" spans="1:11" ht="19.5" customHeight="1">
      <c r="A66" s="51"/>
      <c r="B66" s="78"/>
      <c r="C66" s="205"/>
      <c r="D66" s="205"/>
      <c r="E66" s="205"/>
      <c r="F66" s="205"/>
      <c r="G66" s="60"/>
      <c r="H66" s="201"/>
      <c r="I66" s="206"/>
      <c r="J66" s="206"/>
      <c r="K66" s="246"/>
    </row>
    <row r="67" spans="1:11" ht="19.5" customHeight="1">
      <c r="A67" s="51"/>
      <c r="B67" s="78"/>
      <c r="C67" s="205"/>
      <c r="D67" s="205"/>
      <c r="E67" s="205"/>
      <c r="F67" s="205"/>
      <c r="G67" s="60"/>
      <c r="H67" s="201"/>
      <c r="I67" s="206"/>
      <c r="J67" s="206"/>
      <c r="K67" s="246"/>
    </row>
    <row r="68" spans="1:11" ht="19.5" customHeight="1">
      <c r="A68" s="51"/>
      <c r="B68" s="78"/>
      <c r="C68" s="205" t="s">
        <v>500</v>
      </c>
      <c r="D68" s="205"/>
      <c r="E68" s="205"/>
      <c r="F68" s="205"/>
      <c r="G68" s="60"/>
      <c r="H68" s="201" t="s">
        <v>499</v>
      </c>
      <c r="I68" s="206"/>
      <c r="J68" s="206">
        <v>4252</v>
      </c>
      <c r="K68" s="246">
        <v>4252</v>
      </c>
    </row>
    <row r="69" spans="1:11" ht="19.5" customHeight="1">
      <c r="A69" s="51"/>
      <c r="B69" s="78"/>
      <c r="C69" s="205" t="s">
        <v>498</v>
      </c>
      <c r="D69" s="205"/>
      <c r="E69" s="205"/>
      <c r="F69" s="205"/>
      <c r="G69" s="60"/>
      <c r="H69" s="201" t="s">
        <v>497</v>
      </c>
      <c r="I69" s="206">
        <v>230577</v>
      </c>
      <c r="J69" s="206">
        <v>226325</v>
      </c>
      <c r="K69" s="246">
        <v>226325</v>
      </c>
    </row>
    <row r="70" spans="1:11" ht="19.5" customHeight="1">
      <c r="A70" s="78"/>
      <c r="B70" s="78"/>
      <c r="C70" s="205"/>
      <c r="D70" s="205"/>
      <c r="E70" s="205"/>
      <c r="F70" s="205"/>
      <c r="G70" s="60"/>
      <c r="H70" s="201"/>
      <c r="I70" s="206"/>
      <c r="J70" s="206"/>
      <c r="K70" s="246"/>
    </row>
    <row r="71" spans="1:11" ht="19.5" customHeight="1">
      <c r="A71" s="51"/>
      <c r="B71" s="78"/>
      <c r="C71" s="56"/>
      <c r="D71" s="56"/>
      <c r="E71" s="56"/>
      <c r="F71" s="56"/>
      <c r="G71" s="264"/>
      <c r="H71" s="201"/>
      <c r="I71" s="206"/>
      <c r="J71" s="206"/>
      <c r="K71" s="246"/>
    </row>
    <row r="72" spans="1:11" ht="19.5" customHeight="1">
      <c r="A72" s="51"/>
      <c r="B72" s="78"/>
      <c r="C72" s="56"/>
      <c r="D72" s="56"/>
      <c r="E72" s="56"/>
      <c r="F72" s="56"/>
      <c r="G72" s="264"/>
      <c r="H72" s="201"/>
      <c r="I72" s="206"/>
      <c r="J72" s="206"/>
      <c r="K72" s="246"/>
    </row>
    <row r="73" spans="1:11" ht="19.5" customHeight="1">
      <c r="A73" s="51"/>
      <c r="B73" s="78"/>
      <c r="C73" s="56"/>
      <c r="D73" s="56"/>
      <c r="E73" s="56"/>
      <c r="F73" s="56"/>
      <c r="G73" s="264"/>
      <c r="H73" s="280"/>
      <c r="I73" s="206"/>
      <c r="J73" s="206"/>
      <c r="K73" s="246"/>
    </row>
    <row r="74" spans="1:11" ht="19.5" customHeight="1">
      <c r="A74" s="51"/>
      <c r="B74" s="78"/>
      <c r="C74" s="56"/>
      <c r="D74" s="56"/>
      <c r="E74" s="56"/>
      <c r="F74" s="56"/>
      <c r="G74" s="264"/>
      <c r="H74" s="280"/>
      <c r="I74" s="206"/>
      <c r="J74" s="206"/>
      <c r="K74" s="246"/>
    </row>
    <row r="75" spans="1:11" ht="19.5" customHeight="1">
      <c r="A75" s="51"/>
      <c r="B75" s="78"/>
      <c r="C75" s="56"/>
      <c r="D75" s="56"/>
      <c r="E75" s="56"/>
      <c r="F75" s="56"/>
      <c r="G75" s="264"/>
      <c r="H75" s="280"/>
      <c r="I75" s="206"/>
      <c r="J75" s="206"/>
      <c r="K75" s="246"/>
    </row>
    <row r="76" spans="1:11" ht="19.5" customHeight="1">
      <c r="A76" s="51"/>
      <c r="B76" s="78"/>
      <c r="C76" s="56"/>
      <c r="D76" s="56"/>
      <c r="E76" s="56"/>
      <c r="F76" s="56"/>
      <c r="G76" s="264"/>
      <c r="H76" s="280"/>
      <c r="I76" s="206"/>
      <c r="J76" s="206"/>
      <c r="K76" s="246"/>
    </row>
    <row r="77" spans="1:11" ht="19.5" customHeight="1">
      <c r="A77" s="51"/>
      <c r="B77" s="78"/>
      <c r="C77" s="56"/>
      <c r="D77" s="56"/>
      <c r="E77" s="56"/>
      <c r="F77" s="56"/>
      <c r="G77" s="264"/>
      <c r="H77" s="280"/>
      <c r="I77" s="206"/>
      <c r="J77" s="206"/>
      <c r="K77" s="246"/>
    </row>
    <row r="78" spans="1:11" ht="19.5" customHeight="1">
      <c r="A78" s="51"/>
      <c r="B78" s="78"/>
      <c r="C78" s="56"/>
      <c r="D78" s="56"/>
      <c r="E78" s="56"/>
      <c r="F78" s="56"/>
      <c r="G78" s="264"/>
      <c r="H78" s="280"/>
      <c r="I78" s="206"/>
      <c r="J78" s="206"/>
      <c r="K78" s="246"/>
    </row>
    <row r="79" spans="1:11" ht="19.5" customHeight="1">
      <c r="A79" s="268"/>
      <c r="B79" s="249"/>
      <c r="C79" s="56"/>
      <c r="D79" s="56"/>
      <c r="E79" s="56"/>
      <c r="F79" s="56"/>
      <c r="G79" s="264"/>
      <c r="H79" s="280"/>
      <c r="I79" s="206"/>
      <c r="J79" s="206"/>
      <c r="K79" s="246"/>
    </row>
    <row r="80" spans="1:11" ht="19.5" customHeight="1">
      <c r="A80" s="268"/>
      <c r="B80" s="249"/>
      <c r="C80" s="56"/>
      <c r="D80" s="56"/>
      <c r="E80" s="56"/>
      <c r="F80" s="56"/>
      <c r="G80" s="264"/>
      <c r="H80" s="280"/>
      <c r="I80" s="206"/>
      <c r="J80" s="206"/>
      <c r="K80" s="246"/>
    </row>
    <row r="81" spans="1:11" ht="19.5" customHeight="1">
      <c r="A81" s="268"/>
      <c r="B81" s="249"/>
      <c r="C81" s="56"/>
      <c r="D81" s="56"/>
      <c r="E81" s="56"/>
      <c r="F81" s="56"/>
      <c r="G81" s="264"/>
      <c r="H81" s="280"/>
      <c r="I81" s="206"/>
      <c r="J81" s="206"/>
      <c r="K81" s="246"/>
    </row>
    <row r="82" spans="1:11" ht="19.5" customHeight="1">
      <c r="A82" s="268"/>
      <c r="B82" s="249"/>
      <c r="C82" s="56"/>
      <c r="D82" s="56"/>
      <c r="E82" s="56"/>
      <c r="F82" s="56"/>
      <c r="G82" s="264"/>
      <c r="H82" s="280"/>
      <c r="I82" s="206"/>
      <c r="J82" s="206"/>
      <c r="K82" s="246"/>
    </row>
    <row r="83" spans="1:11" ht="19.5" customHeight="1">
      <c r="A83" s="268"/>
      <c r="B83" s="249"/>
      <c r="C83" s="56"/>
      <c r="D83" s="56"/>
      <c r="E83" s="56"/>
      <c r="F83" s="56"/>
      <c r="G83" s="264"/>
      <c r="H83" s="280"/>
      <c r="I83" s="206"/>
      <c r="J83" s="206"/>
      <c r="K83" s="246"/>
    </row>
    <row r="84" spans="1:11" ht="19.5" customHeight="1" thickBot="1">
      <c r="A84" s="268"/>
      <c r="B84" s="249"/>
      <c r="C84" s="56"/>
      <c r="D84" s="56"/>
      <c r="E84" s="56"/>
      <c r="F84" s="56"/>
      <c r="G84" s="264"/>
      <c r="H84" s="280"/>
      <c r="I84" s="204"/>
      <c r="J84" s="204"/>
      <c r="K84" s="199"/>
    </row>
    <row r="85" spans="1:11" ht="19.5" customHeight="1" thickBot="1">
      <c r="A85" s="51"/>
      <c r="B85" s="75"/>
      <c r="C85" s="245" t="s">
        <v>496</v>
      </c>
      <c r="D85" s="244"/>
      <c r="E85" s="244"/>
      <c r="F85" s="244"/>
      <c r="G85" s="243"/>
      <c r="H85" s="279" t="s">
        <v>409</v>
      </c>
      <c r="I85" s="276">
        <f>SUM(I66:I84)</f>
        <v>230577</v>
      </c>
      <c r="J85" s="276">
        <f>SUM(J66:J84)</f>
        <v>230577</v>
      </c>
      <c r="K85" s="275">
        <f>SUM(K66:K84)</f>
        <v>230577</v>
      </c>
    </row>
    <row r="86" spans="1:11" ht="21.75" customHeight="1" thickTop="1">
      <c r="A86" s="51"/>
      <c r="B86" s="78"/>
      <c r="C86" s="78"/>
      <c r="D86" s="78"/>
      <c r="E86" s="78"/>
      <c r="F86" s="51"/>
      <c r="G86" s="51" t="s">
        <v>495</v>
      </c>
      <c r="H86" s="51"/>
      <c r="I86" s="52"/>
      <c r="J86" s="51"/>
      <c r="K86" s="50"/>
    </row>
    <row r="87" spans="1:11" ht="19.5" customHeight="1">
      <c r="A87" s="85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ht="33.75" customHeight="1">
      <c r="A88" s="78"/>
      <c r="B88" s="84" t="s">
        <v>426</v>
      </c>
      <c r="C88" s="84"/>
      <c r="D88" s="83"/>
      <c r="E88" s="83"/>
      <c r="F88" s="83"/>
      <c r="G88" s="83"/>
      <c r="H88" s="83"/>
      <c r="I88" s="83"/>
      <c r="J88" s="83"/>
      <c r="K88" s="239"/>
    </row>
    <row r="89" spans="1:11" ht="7.5" customHeight="1" thickBot="1">
      <c r="A89" s="268"/>
      <c r="B89" s="81"/>
      <c r="C89" s="80"/>
      <c r="D89" s="80"/>
      <c r="E89" s="80"/>
      <c r="F89" s="80"/>
      <c r="G89" s="80"/>
      <c r="H89" s="80"/>
      <c r="I89" s="80"/>
      <c r="J89" s="75"/>
      <c r="K89" s="75"/>
    </row>
    <row r="90" spans="1:11" ht="15.75" customHeight="1" thickTop="1">
      <c r="A90" s="78"/>
      <c r="B90" s="78"/>
      <c r="C90" s="78"/>
      <c r="D90" s="78"/>
      <c r="E90" s="78"/>
      <c r="F90" s="78"/>
      <c r="G90" s="77"/>
      <c r="H90" s="236"/>
      <c r="I90" s="238" t="s">
        <v>373</v>
      </c>
      <c r="J90" s="237"/>
      <c r="K90" s="234" t="s">
        <v>422</v>
      </c>
    </row>
    <row r="91" spans="1:11" ht="16.5" customHeight="1">
      <c r="A91" s="78"/>
      <c r="B91" s="78"/>
      <c r="C91" s="78"/>
      <c r="D91" s="226" t="s">
        <v>421</v>
      </c>
      <c r="E91" s="78"/>
      <c r="F91" s="78"/>
      <c r="G91" s="77"/>
      <c r="H91" s="236" t="s">
        <v>420</v>
      </c>
      <c r="I91" s="235" t="s">
        <v>250</v>
      </c>
      <c r="J91" s="235" t="s">
        <v>250</v>
      </c>
      <c r="K91" s="234" t="s">
        <v>370</v>
      </c>
    </row>
    <row r="92" spans="1:11" ht="15.75" customHeight="1">
      <c r="A92" s="78"/>
      <c r="B92" s="205"/>
      <c r="C92" s="205"/>
      <c r="D92" s="205"/>
      <c r="E92" s="205"/>
      <c r="F92" s="205"/>
      <c r="G92" s="233"/>
      <c r="H92" s="232"/>
      <c r="I92" s="231">
        <f>I62</f>
        <v>2018</v>
      </c>
      <c r="J92" s="231">
        <f>J62</f>
        <v>2017</v>
      </c>
      <c r="K92" s="230" t="str">
        <f>K62</f>
        <v>Cash in 2017</v>
      </c>
    </row>
    <row r="93" spans="1:11" ht="15.75">
      <c r="A93" s="51"/>
      <c r="B93" s="51"/>
      <c r="C93" s="51" t="s">
        <v>494</v>
      </c>
      <c r="D93" s="51"/>
      <c r="E93" s="51"/>
      <c r="F93" s="51"/>
      <c r="G93" s="65"/>
      <c r="H93" s="229"/>
      <c r="I93" s="253"/>
      <c r="J93" s="253"/>
      <c r="K93" s="77"/>
    </row>
    <row r="94" spans="1:11" ht="15.75">
      <c r="A94" s="51"/>
      <c r="B94" s="51"/>
      <c r="C94" s="61" t="s">
        <v>493</v>
      </c>
      <c r="D94" s="61"/>
      <c r="E94" s="61"/>
      <c r="F94" s="61"/>
      <c r="G94" s="60"/>
      <c r="H94" s="287" t="s">
        <v>413</v>
      </c>
      <c r="I94" s="252" t="s">
        <v>380</v>
      </c>
      <c r="J94" s="252" t="s">
        <v>380</v>
      </c>
      <c r="K94" s="251" t="s">
        <v>380</v>
      </c>
    </row>
    <row r="95" spans="1:11" ht="21.75" customHeight="1">
      <c r="A95" s="286"/>
      <c r="B95" s="78"/>
      <c r="C95" s="205" t="s">
        <v>488</v>
      </c>
      <c r="D95" s="205"/>
      <c r="E95" s="205"/>
      <c r="F95" s="61"/>
      <c r="G95" s="60"/>
      <c r="H95" s="278" t="s">
        <v>487</v>
      </c>
      <c r="I95" s="206">
        <v>25000</v>
      </c>
      <c r="J95" s="206">
        <v>25500</v>
      </c>
      <c r="K95" s="246">
        <v>33787.07</v>
      </c>
    </row>
    <row r="96" spans="1:11" ht="21" customHeight="1">
      <c r="A96" s="268"/>
      <c r="B96" s="249"/>
      <c r="C96" s="56"/>
      <c r="D96" s="56"/>
      <c r="E96" s="56"/>
      <c r="F96" s="56"/>
      <c r="G96" s="264"/>
      <c r="H96" s="280"/>
      <c r="I96" s="206"/>
      <c r="J96" s="206"/>
      <c r="K96" s="246"/>
    </row>
    <row r="97" spans="1:11" ht="21" customHeight="1">
      <c r="A97" s="268"/>
      <c r="B97" s="249"/>
      <c r="C97" s="56"/>
      <c r="D97" s="56"/>
      <c r="E97" s="56"/>
      <c r="F97" s="56"/>
      <c r="G97" s="264"/>
      <c r="H97" s="280"/>
      <c r="I97" s="206"/>
      <c r="J97" s="206"/>
      <c r="K97" s="246"/>
    </row>
    <row r="98" spans="1:11" ht="21" customHeight="1">
      <c r="A98" s="268"/>
      <c r="B98" s="249"/>
      <c r="C98" s="56"/>
      <c r="D98" s="56"/>
      <c r="E98" s="56"/>
      <c r="F98" s="56"/>
      <c r="G98" s="264"/>
      <c r="H98" s="280"/>
      <c r="I98" s="206"/>
      <c r="J98" s="206"/>
      <c r="K98" s="246"/>
    </row>
    <row r="99" spans="1:11" ht="21" customHeight="1">
      <c r="A99" s="268"/>
      <c r="B99" s="249"/>
      <c r="C99" s="56"/>
      <c r="D99" s="56"/>
      <c r="E99" s="56"/>
      <c r="F99" s="56"/>
      <c r="G99" s="264"/>
      <c r="H99" s="280"/>
      <c r="I99" s="206"/>
      <c r="J99" s="206"/>
      <c r="K99" s="246"/>
    </row>
    <row r="100" spans="1:11" ht="21" customHeight="1">
      <c r="A100" s="249"/>
      <c r="B100" s="249"/>
      <c r="C100" s="56"/>
      <c r="D100" s="56"/>
      <c r="E100" s="56"/>
      <c r="F100" s="56"/>
      <c r="G100" s="264"/>
      <c r="H100" s="280"/>
      <c r="I100" s="206"/>
      <c r="J100" s="206"/>
      <c r="K100" s="246"/>
    </row>
    <row r="101" spans="1:11" ht="21" customHeight="1">
      <c r="A101" s="268"/>
      <c r="B101" s="249"/>
      <c r="C101" s="56"/>
      <c r="D101" s="56"/>
      <c r="E101" s="56"/>
      <c r="F101" s="56"/>
      <c r="G101" s="264"/>
      <c r="H101" s="280"/>
      <c r="I101" s="206"/>
      <c r="J101" s="206"/>
      <c r="K101" s="246"/>
    </row>
    <row r="102" spans="1:11" ht="21" customHeight="1">
      <c r="A102" s="268"/>
      <c r="B102" s="249"/>
      <c r="C102" s="56"/>
      <c r="D102" s="56"/>
      <c r="E102" s="56"/>
      <c r="F102" s="56"/>
      <c r="G102" s="264"/>
      <c r="H102" s="280"/>
      <c r="I102" s="206"/>
      <c r="J102" s="206"/>
      <c r="K102" s="246"/>
    </row>
    <row r="103" spans="1:11" ht="15" customHeight="1">
      <c r="A103" s="51"/>
      <c r="B103" s="51"/>
      <c r="C103" s="66" t="s">
        <v>492</v>
      </c>
      <c r="D103" s="78"/>
      <c r="E103" s="78"/>
      <c r="F103" s="78"/>
      <c r="G103" s="65"/>
      <c r="H103" s="285"/>
      <c r="I103" s="253"/>
      <c r="J103" s="253"/>
      <c r="K103" s="77"/>
    </row>
    <row r="104" spans="1:11" ht="15" customHeight="1">
      <c r="A104" s="51"/>
      <c r="B104" s="51"/>
      <c r="C104" s="58" t="s">
        <v>491</v>
      </c>
      <c r="D104" s="205"/>
      <c r="E104" s="205"/>
      <c r="F104" s="205"/>
      <c r="G104" s="60"/>
      <c r="H104" s="278" t="s">
        <v>413</v>
      </c>
      <c r="I104" s="252" t="s">
        <v>380</v>
      </c>
      <c r="J104" s="252" t="s">
        <v>380</v>
      </c>
      <c r="K104" s="251" t="s">
        <v>380</v>
      </c>
    </row>
    <row r="105" spans="1:11" ht="15" customHeight="1">
      <c r="A105" s="51"/>
      <c r="B105" s="78"/>
      <c r="C105" s="78" t="s">
        <v>490</v>
      </c>
      <c r="D105" s="78"/>
      <c r="E105" s="78"/>
      <c r="F105" s="78"/>
      <c r="G105" s="65"/>
      <c r="H105" s="284"/>
      <c r="I105" s="215"/>
      <c r="J105" s="215"/>
      <c r="K105" s="65"/>
    </row>
    <row r="106" spans="1:11" ht="15" customHeight="1">
      <c r="A106" s="51"/>
      <c r="B106" s="78"/>
      <c r="C106" s="205" t="s">
        <v>489</v>
      </c>
      <c r="D106" s="205"/>
      <c r="E106" s="205"/>
      <c r="F106" s="205"/>
      <c r="G106" s="60"/>
      <c r="H106" s="283" t="s">
        <v>413</v>
      </c>
      <c r="I106" s="282" t="s">
        <v>380</v>
      </c>
      <c r="J106" s="282" t="s">
        <v>380</v>
      </c>
      <c r="K106" s="281" t="s">
        <v>380</v>
      </c>
    </row>
    <row r="107" spans="1:11" ht="21" customHeight="1">
      <c r="A107" s="51"/>
      <c r="B107" s="78"/>
      <c r="C107" s="205" t="s">
        <v>488</v>
      </c>
      <c r="D107" s="205"/>
      <c r="E107" s="205"/>
      <c r="F107" s="61"/>
      <c r="G107" s="60"/>
      <c r="H107" s="278" t="s">
        <v>487</v>
      </c>
      <c r="I107" s="206"/>
      <c r="J107" s="206"/>
      <c r="K107" s="246"/>
    </row>
    <row r="108" spans="1:11" ht="21" customHeight="1">
      <c r="A108" s="51"/>
      <c r="B108" s="78"/>
      <c r="C108" s="56"/>
      <c r="D108" s="56"/>
      <c r="E108" s="56"/>
      <c r="F108" s="56"/>
      <c r="G108" s="248"/>
      <c r="H108" s="280"/>
      <c r="I108" s="206"/>
      <c r="J108" s="206"/>
      <c r="K108" s="246"/>
    </row>
    <row r="109" spans="1:11" ht="21" customHeight="1">
      <c r="A109" s="51"/>
      <c r="B109" s="78"/>
      <c r="C109" s="56"/>
      <c r="D109" s="56"/>
      <c r="E109" s="56"/>
      <c r="F109" s="56"/>
      <c r="G109" s="248"/>
      <c r="H109" s="280"/>
      <c r="I109" s="206"/>
      <c r="J109" s="206"/>
      <c r="K109" s="246"/>
    </row>
    <row r="110" spans="1:11" ht="21" customHeight="1">
      <c r="A110" s="51"/>
      <c r="B110" s="78"/>
      <c r="C110" s="56"/>
      <c r="D110" s="56"/>
      <c r="E110" s="56"/>
      <c r="F110" s="56"/>
      <c r="G110" s="248"/>
      <c r="H110" s="280"/>
      <c r="I110" s="206"/>
      <c r="J110" s="206"/>
      <c r="K110" s="246"/>
    </row>
    <row r="111" spans="1:11" ht="21" customHeight="1">
      <c r="A111" s="51"/>
      <c r="B111" s="78"/>
      <c r="C111" s="56"/>
      <c r="D111" s="56"/>
      <c r="E111" s="56"/>
      <c r="F111" s="56"/>
      <c r="G111" s="248"/>
      <c r="H111" s="280"/>
      <c r="I111" s="206"/>
      <c r="J111" s="206"/>
      <c r="K111" s="246"/>
    </row>
    <row r="112" spans="1:11" ht="21" customHeight="1">
      <c r="A112" s="51"/>
      <c r="B112" s="78"/>
      <c r="C112" s="56"/>
      <c r="D112" s="56"/>
      <c r="E112" s="56"/>
      <c r="F112" s="56"/>
      <c r="G112" s="248"/>
      <c r="H112" s="280"/>
      <c r="I112" s="206"/>
      <c r="J112" s="206"/>
      <c r="K112" s="246"/>
    </row>
    <row r="113" spans="1:11" ht="21" customHeight="1">
      <c r="A113" s="51"/>
      <c r="B113" s="78"/>
      <c r="C113" s="56"/>
      <c r="D113" s="56"/>
      <c r="E113" s="56"/>
      <c r="F113" s="56"/>
      <c r="G113" s="248"/>
      <c r="H113" s="280"/>
      <c r="I113" s="206"/>
      <c r="J113" s="206"/>
      <c r="K113" s="246"/>
    </row>
    <row r="114" spans="1:11" ht="21" customHeight="1">
      <c r="A114" s="51"/>
      <c r="B114" s="78"/>
      <c r="C114" s="56"/>
      <c r="D114" s="56"/>
      <c r="E114" s="56"/>
      <c r="F114" s="56"/>
      <c r="G114" s="248"/>
      <c r="H114" s="280"/>
      <c r="I114" s="206"/>
      <c r="J114" s="206"/>
      <c r="K114" s="246"/>
    </row>
    <row r="115" spans="1:11" ht="21" customHeight="1">
      <c r="A115" s="51"/>
      <c r="B115" s="78"/>
      <c r="C115" s="56"/>
      <c r="D115" s="56"/>
      <c r="E115" s="56"/>
      <c r="F115" s="56"/>
      <c r="G115" s="248"/>
      <c r="H115" s="280"/>
      <c r="I115" s="206"/>
      <c r="J115" s="206"/>
      <c r="K115" s="246"/>
    </row>
    <row r="116" spans="1:11" ht="21" customHeight="1" thickBot="1">
      <c r="A116" s="268"/>
      <c r="B116" s="75"/>
      <c r="C116" s="245" t="s">
        <v>486</v>
      </c>
      <c r="D116" s="244"/>
      <c r="E116" s="244"/>
      <c r="F116" s="244"/>
      <c r="G116" s="243"/>
      <c r="H116" s="279" t="s">
        <v>407</v>
      </c>
      <c r="I116" s="266">
        <f>SUM(I95:I115)</f>
        <v>25000</v>
      </c>
      <c r="J116" s="266">
        <f>SUM(J95:J115)</f>
        <v>25500</v>
      </c>
      <c r="K116" s="240">
        <f>SUM(K95:K115)</f>
        <v>33787.07</v>
      </c>
    </row>
    <row r="117" spans="1:11" ht="21.75" customHeight="1" thickTop="1">
      <c r="A117" s="51"/>
      <c r="B117" s="78"/>
      <c r="C117" s="78"/>
      <c r="D117" s="78"/>
      <c r="E117" s="78"/>
      <c r="F117" s="51"/>
      <c r="G117" s="51" t="s">
        <v>485</v>
      </c>
      <c r="H117" s="51"/>
      <c r="I117" s="52"/>
      <c r="J117" s="51"/>
      <c r="K117" s="50"/>
    </row>
    <row r="118" spans="1:11" ht="19.5" customHeight="1">
      <c r="A118" s="85"/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1" ht="33.75" customHeight="1">
      <c r="A119" s="78"/>
      <c r="B119" s="84" t="s">
        <v>426</v>
      </c>
      <c r="C119" s="84"/>
      <c r="D119" s="83"/>
      <c r="E119" s="83"/>
      <c r="F119" s="83"/>
      <c r="G119" s="83"/>
      <c r="H119" s="83"/>
      <c r="I119" s="83"/>
      <c r="J119" s="83"/>
      <c r="K119" s="239"/>
    </row>
    <row r="120" spans="1:11" ht="16.5" thickBot="1">
      <c r="A120" s="75"/>
      <c r="B120" s="81"/>
      <c r="C120" s="80"/>
      <c r="D120" s="80"/>
      <c r="E120" s="80"/>
      <c r="F120" s="80"/>
      <c r="G120" s="80"/>
      <c r="H120" s="80"/>
      <c r="I120" s="80"/>
      <c r="J120" s="75"/>
      <c r="K120" s="75"/>
    </row>
    <row r="121" spans="1:11" ht="15.75" customHeight="1" thickTop="1">
      <c r="A121" s="78"/>
      <c r="B121" s="78"/>
      <c r="C121" s="78"/>
      <c r="D121" s="78"/>
      <c r="E121" s="78"/>
      <c r="F121" s="78"/>
      <c r="G121" s="77"/>
      <c r="H121" s="236"/>
      <c r="I121" s="238" t="s">
        <v>373</v>
      </c>
      <c r="J121" s="237"/>
      <c r="K121" s="234" t="s">
        <v>422</v>
      </c>
    </row>
    <row r="122" spans="1:11" ht="16.5" customHeight="1">
      <c r="A122" s="78"/>
      <c r="B122" s="78"/>
      <c r="C122" s="78"/>
      <c r="D122" s="226" t="s">
        <v>421</v>
      </c>
      <c r="E122" s="78"/>
      <c r="F122" s="78"/>
      <c r="G122" s="77"/>
      <c r="H122" s="236" t="s">
        <v>420</v>
      </c>
      <c r="I122" s="235" t="s">
        <v>250</v>
      </c>
      <c r="J122" s="235" t="s">
        <v>250</v>
      </c>
      <c r="K122" s="234" t="s">
        <v>370</v>
      </c>
    </row>
    <row r="123" spans="1:11" ht="15.75" customHeight="1">
      <c r="A123" s="78"/>
      <c r="B123" s="205"/>
      <c r="C123" s="205"/>
      <c r="D123" s="205"/>
      <c r="E123" s="205"/>
      <c r="F123" s="205"/>
      <c r="G123" s="233"/>
      <c r="H123" s="232"/>
      <c r="I123" s="231">
        <f>I92</f>
        <v>2018</v>
      </c>
      <c r="J123" s="231">
        <f>J92</f>
        <v>2017</v>
      </c>
      <c r="K123" s="230" t="str">
        <f>K92</f>
        <v>Cash in 2017</v>
      </c>
    </row>
    <row r="124" spans="1:11" ht="15" customHeight="1">
      <c r="A124" s="51"/>
      <c r="B124" s="51" t="s">
        <v>484</v>
      </c>
      <c r="C124" s="51"/>
      <c r="D124" s="51"/>
      <c r="E124" s="51"/>
      <c r="F124" s="51"/>
      <c r="G124" s="65"/>
      <c r="H124" s="229"/>
      <c r="I124" s="269"/>
      <c r="J124" s="269"/>
      <c r="K124" s="265"/>
    </row>
    <row r="125" spans="1:11" ht="15" customHeight="1">
      <c r="A125" s="51"/>
      <c r="B125" s="51"/>
      <c r="C125" s="51" t="s">
        <v>483</v>
      </c>
      <c r="D125" s="51"/>
      <c r="E125" s="51"/>
      <c r="F125" s="51"/>
      <c r="G125" s="65"/>
      <c r="H125" s="229"/>
      <c r="I125" s="269"/>
      <c r="J125" s="269"/>
      <c r="K125" s="265"/>
    </row>
    <row r="126" spans="1:11" ht="15" customHeight="1">
      <c r="A126" s="51"/>
      <c r="B126" s="51"/>
      <c r="C126" s="61" t="s">
        <v>482</v>
      </c>
      <c r="D126" s="61"/>
      <c r="E126" s="61"/>
      <c r="F126" s="61"/>
      <c r="G126" s="60"/>
      <c r="H126" s="224" t="s">
        <v>481</v>
      </c>
      <c r="I126" s="252" t="s">
        <v>380</v>
      </c>
      <c r="J126" s="252" t="s">
        <v>380</v>
      </c>
      <c r="K126" s="251" t="s">
        <v>380</v>
      </c>
    </row>
    <row r="127" spans="1:11" ht="21.75" customHeight="1">
      <c r="A127" s="226"/>
      <c r="B127" s="78"/>
      <c r="C127" s="56"/>
      <c r="D127" s="56"/>
      <c r="E127" s="56"/>
      <c r="F127" s="250"/>
      <c r="G127" s="248"/>
      <c r="H127" s="277"/>
      <c r="I127" s="206"/>
      <c r="J127" s="206"/>
      <c r="K127" s="246"/>
    </row>
    <row r="128" spans="1:11" ht="21.75" customHeight="1">
      <c r="A128" s="51"/>
      <c r="B128" s="78"/>
      <c r="C128" s="56"/>
      <c r="D128" s="56"/>
      <c r="E128" s="56"/>
      <c r="F128" s="56"/>
      <c r="G128" s="248"/>
      <c r="H128" s="277"/>
      <c r="I128" s="206"/>
      <c r="J128" s="206"/>
      <c r="K128" s="246"/>
    </row>
    <row r="129" spans="1:11" ht="21.75" customHeight="1">
      <c r="A129" s="51"/>
      <c r="B129" s="78"/>
      <c r="C129" s="56"/>
      <c r="D129" s="56"/>
      <c r="E129" s="56"/>
      <c r="F129" s="56"/>
      <c r="G129" s="248"/>
      <c r="H129" s="278"/>
      <c r="I129" s="206"/>
      <c r="J129" s="206"/>
      <c r="K129" s="246"/>
    </row>
    <row r="130" spans="1:11" ht="21.75" customHeight="1">
      <c r="A130" s="51"/>
      <c r="B130" s="78"/>
      <c r="C130" s="56"/>
      <c r="D130" s="56"/>
      <c r="E130" s="56"/>
      <c r="F130" s="56"/>
      <c r="G130" s="248"/>
      <c r="H130" s="277"/>
      <c r="I130" s="206"/>
      <c r="J130" s="206"/>
      <c r="K130" s="246"/>
    </row>
    <row r="131" spans="1:11" ht="21.75" customHeight="1">
      <c r="A131" s="78"/>
      <c r="B131" s="78"/>
      <c r="C131" s="56"/>
      <c r="D131" s="56"/>
      <c r="E131" s="56"/>
      <c r="F131" s="56"/>
      <c r="G131" s="248"/>
      <c r="H131" s="277"/>
      <c r="I131" s="206"/>
      <c r="J131" s="206"/>
      <c r="K131" s="246"/>
    </row>
    <row r="132" spans="1:11" ht="21.75" customHeight="1">
      <c r="A132" s="51"/>
      <c r="B132" s="78"/>
      <c r="C132" s="56"/>
      <c r="D132" s="56"/>
      <c r="E132" s="56"/>
      <c r="F132" s="56"/>
      <c r="G132" s="248"/>
      <c r="H132" s="277"/>
      <c r="I132" s="206"/>
      <c r="J132" s="206"/>
      <c r="K132" s="246"/>
    </row>
    <row r="133" spans="1:11" ht="21.75" customHeight="1">
      <c r="A133" s="51"/>
      <c r="B133" s="78"/>
      <c r="C133" s="56"/>
      <c r="D133" s="56"/>
      <c r="E133" s="56"/>
      <c r="F133" s="56"/>
      <c r="G133" s="248"/>
      <c r="H133" s="277"/>
      <c r="I133" s="206"/>
      <c r="J133" s="206"/>
      <c r="K133" s="246"/>
    </row>
    <row r="134" spans="1:11" ht="21.75" customHeight="1">
      <c r="A134" s="51"/>
      <c r="B134" s="78"/>
      <c r="C134" s="56"/>
      <c r="D134" s="56"/>
      <c r="E134" s="56"/>
      <c r="F134" s="56"/>
      <c r="G134" s="248"/>
      <c r="H134" s="277"/>
      <c r="I134" s="206"/>
      <c r="J134" s="206"/>
      <c r="K134" s="246"/>
    </row>
    <row r="135" spans="1:11" ht="21.75" customHeight="1">
      <c r="A135" s="51"/>
      <c r="B135" s="78"/>
      <c r="C135" s="56"/>
      <c r="D135" s="56"/>
      <c r="E135" s="56"/>
      <c r="F135" s="56"/>
      <c r="G135" s="248"/>
      <c r="H135" s="277"/>
      <c r="I135" s="206"/>
      <c r="J135" s="206"/>
      <c r="K135" s="246"/>
    </row>
    <row r="136" spans="1:11" ht="21.75" customHeight="1">
      <c r="A136" s="51"/>
      <c r="B136" s="78"/>
      <c r="C136" s="56"/>
      <c r="D136" s="56"/>
      <c r="E136" s="56"/>
      <c r="F136" s="56"/>
      <c r="G136" s="248"/>
      <c r="H136" s="277"/>
      <c r="I136" s="206"/>
      <c r="J136" s="206"/>
      <c r="K136" s="246"/>
    </row>
    <row r="137" spans="1:11" ht="21.75" customHeight="1">
      <c r="A137" s="51"/>
      <c r="B137" s="78"/>
      <c r="C137" s="56"/>
      <c r="D137" s="56"/>
      <c r="E137" s="56"/>
      <c r="F137" s="56"/>
      <c r="G137" s="248"/>
      <c r="H137" s="277"/>
      <c r="I137" s="206"/>
      <c r="J137" s="206"/>
      <c r="K137" s="246"/>
    </row>
    <row r="138" spans="1:11" ht="21.75" customHeight="1">
      <c r="A138" s="51"/>
      <c r="B138" s="78"/>
      <c r="C138" s="56"/>
      <c r="D138" s="56"/>
      <c r="E138" s="56"/>
      <c r="F138" s="56"/>
      <c r="G138" s="248"/>
      <c r="H138" s="277"/>
      <c r="I138" s="206"/>
      <c r="J138" s="206"/>
      <c r="K138" s="246"/>
    </row>
    <row r="139" spans="1:11" ht="21.75" customHeight="1">
      <c r="A139" s="51"/>
      <c r="B139" s="78"/>
      <c r="C139" s="56"/>
      <c r="D139" s="56"/>
      <c r="E139" s="56"/>
      <c r="F139" s="56"/>
      <c r="G139" s="248"/>
      <c r="H139" s="277"/>
      <c r="I139" s="206"/>
      <c r="J139" s="206"/>
      <c r="K139" s="246"/>
    </row>
    <row r="140" spans="1:11" ht="21.75" customHeight="1">
      <c r="A140" s="51"/>
      <c r="B140" s="78"/>
      <c r="C140" s="56"/>
      <c r="D140" s="56"/>
      <c r="E140" s="56"/>
      <c r="F140" s="56"/>
      <c r="G140" s="248"/>
      <c r="H140" s="277"/>
      <c r="I140" s="206"/>
      <c r="J140" s="206"/>
      <c r="K140" s="246"/>
    </row>
    <row r="141" spans="1:11" ht="21.75" customHeight="1">
      <c r="A141" s="51"/>
      <c r="B141" s="78"/>
      <c r="C141" s="56"/>
      <c r="D141" s="56"/>
      <c r="E141" s="56"/>
      <c r="F141" s="56"/>
      <c r="G141" s="248"/>
      <c r="H141" s="277"/>
      <c r="I141" s="206"/>
      <c r="J141" s="206"/>
      <c r="K141" s="246"/>
    </row>
    <row r="142" spans="1:11" ht="21.75" customHeight="1">
      <c r="A142" s="51"/>
      <c r="B142" s="78"/>
      <c r="C142" s="56"/>
      <c r="D142" s="56"/>
      <c r="E142" s="56"/>
      <c r="F142" s="56"/>
      <c r="G142" s="248"/>
      <c r="H142" s="277"/>
      <c r="I142" s="206"/>
      <c r="J142" s="206"/>
      <c r="K142" s="246"/>
    </row>
    <row r="143" spans="1:11" ht="21.75" customHeight="1" thickBot="1">
      <c r="A143" s="51"/>
      <c r="B143" s="78"/>
      <c r="C143" s="56"/>
      <c r="D143" s="56"/>
      <c r="E143" s="56"/>
      <c r="F143" s="56"/>
      <c r="G143" s="248"/>
      <c r="H143" s="277"/>
      <c r="I143" s="204"/>
      <c r="J143" s="204"/>
      <c r="K143" s="199"/>
    </row>
    <row r="144" spans="1:11" ht="21.75" customHeight="1" thickBot="1">
      <c r="A144" s="51"/>
      <c r="B144" s="245"/>
      <c r="C144" s="245" t="s">
        <v>480</v>
      </c>
      <c r="D144" s="244"/>
      <c r="E144" s="244"/>
      <c r="F144" s="244"/>
      <c r="G144" s="243"/>
      <c r="H144" s="242" t="s">
        <v>404</v>
      </c>
      <c r="I144" s="276">
        <f>SUM(I127:I143)</f>
        <v>0</v>
      </c>
      <c r="J144" s="276">
        <f>SUM(J127:J143)</f>
        <v>0</v>
      </c>
      <c r="K144" s="275">
        <f>SUM(K127:K143)</f>
        <v>0</v>
      </c>
    </row>
    <row r="145" spans="1:11" ht="21.75" customHeight="1" thickTop="1">
      <c r="A145" s="51"/>
      <c r="B145" s="78"/>
      <c r="C145" s="78"/>
      <c r="D145" s="78"/>
      <c r="E145" s="78"/>
      <c r="F145" s="51"/>
      <c r="G145" s="51" t="s">
        <v>479</v>
      </c>
      <c r="H145" s="51"/>
      <c r="I145" s="52"/>
      <c r="J145" s="51"/>
      <c r="K145" s="50"/>
    </row>
    <row r="146" spans="1:11" ht="19.5" customHeight="1">
      <c r="A146" s="85"/>
      <c r="B146" s="78"/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ht="33.75" customHeight="1">
      <c r="A147" s="78"/>
      <c r="B147" s="84" t="s">
        <v>426</v>
      </c>
      <c r="C147" s="84"/>
      <c r="D147" s="83"/>
      <c r="E147" s="83"/>
      <c r="F147" s="83"/>
      <c r="G147" s="83"/>
      <c r="H147" s="83"/>
      <c r="I147" s="83"/>
      <c r="J147" s="83"/>
      <c r="K147" s="239"/>
    </row>
    <row r="148" spans="1:11" ht="16.5" thickBot="1">
      <c r="A148" s="78"/>
      <c r="B148" s="81"/>
      <c r="C148" s="80"/>
      <c r="D148" s="80"/>
      <c r="E148" s="80"/>
      <c r="F148" s="80"/>
      <c r="G148" s="80"/>
      <c r="H148" s="80"/>
      <c r="I148" s="80"/>
      <c r="J148" s="75"/>
      <c r="K148" s="75"/>
    </row>
    <row r="149" spans="1:11" ht="15.75" customHeight="1" thickTop="1">
      <c r="A149" s="78"/>
      <c r="B149" s="78"/>
      <c r="C149" s="78"/>
      <c r="D149" s="78"/>
      <c r="E149" s="78"/>
      <c r="F149" s="78"/>
      <c r="G149" s="77"/>
      <c r="H149" s="236"/>
      <c r="I149" s="238" t="s">
        <v>373</v>
      </c>
      <c r="J149" s="237"/>
      <c r="K149" s="234" t="s">
        <v>422</v>
      </c>
    </row>
    <row r="150" spans="1:11" ht="16.5" customHeight="1">
      <c r="A150" s="78"/>
      <c r="B150" s="78"/>
      <c r="C150" s="78"/>
      <c r="D150" s="226" t="s">
        <v>421</v>
      </c>
      <c r="E150" s="78"/>
      <c r="F150" s="78"/>
      <c r="G150" s="77"/>
      <c r="H150" s="236" t="s">
        <v>420</v>
      </c>
      <c r="I150" s="235" t="s">
        <v>250</v>
      </c>
      <c r="J150" s="235" t="s">
        <v>250</v>
      </c>
      <c r="K150" s="234" t="s">
        <v>370</v>
      </c>
    </row>
    <row r="151" spans="1:11" ht="15.75" customHeight="1">
      <c r="A151" s="78"/>
      <c r="B151" s="205"/>
      <c r="C151" s="205"/>
      <c r="D151" s="205"/>
      <c r="E151" s="205"/>
      <c r="F151" s="205"/>
      <c r="G151" s="233"/>
      <c r="H151" s="232"/>
      <c r="I151" s="231">
        <f>I123</f>
        <v>2018</v>
      </c>
      <c r="J151" s="231">
        <f>J123</f>
        <v>2017</v>
      </c>
      <c r="K151" s="230" t="str">
        <f>K123</f>
        <v>Cash in 2017</v>
      </c>
    </row>
    <row r="152" spans="1:11" ht="15" customHeight="1">
      <c r="A152" s="51"/>
      <c r="B152" s="51"/>
      <c r="C152" s="51" t="s">
        <v>478</v>
      </c>
      <c r="D152" s="51"/>
      <c r="E152" s="51"/>
      <c r="F152" s="51"/>
      <c r="G152" s="65"/>
      <c r="H152" s="229"/>
      <c r="I152" s="269"/>
      <c r="J152" s="269"/>
      <c r="K152" s="265"/>
    </row>
    <row r="153" spans="1:11" ht="15.75">
      <c r="A153" s="51"/>
      <c r="B153" s="51"/>
      <c r="C153" s="51" t="s">
        <v>477</v>
      </c>
      <c r="D153" s="51"/>
      <c r="E153" s="51"/>
      <c r="F153" s="51"/>
      <c r="G153" s="65"/>
      <c r="H153" s="229"/>
      <c r="I153" s="253"/>
      <c r="J153" s="253"/>
      <c r="K153" s="77"/>
    </row>
    <row r="154" spans="1:11" ht="13.5" customHeight="1">
      <c r="A154" s="51"/>
      <c r="B154" s="51"/>
      <c r="C154" s="61" t="s">
        <v>476</v>
      </c>
      <c r="D154" s="61"/>
      <c r="E154" s="61"/>
      <c r="F154" s="61"/>
      <c r="G154" s="60"/>
      <c r="H154" s="224" t="s">
        <v>413</v>
      </c>
      <c r="I154" s="252" t="s">
        <v>380</v>
      </c>
      <c r="J154" s="252" t="s">
        <v>380</v>
      </c>
      <c r="K154" s="251" t="s">
        <v>380</v>
      </c>
    </row>
    <row r="155" spans="1:11" ht="21.75" customHeight="1">
      <c r="A155" s="268"/>
      <c r="B155" s="249"/>
      <c r="C155" s="56"/>
      <c r="D155" s="56"/>
      <c r="E155" s="56"/>
      <c r="F155" s="56"/>
      <c r="G155" s="262"/>
      <c r="H155" s="263"/>
      <c r="I155" s="206"/>
      <c r="J155" s="206"/>
      <c r="K155" s="246"/>
    </row>
    <row r="156" spans="1:11" ht="21.75" customHeight="1">
      <c r="A156" s="268"/>
      <c r="B156" s="249"/>
      <c r="C156" s="56"/>
      <c r="D156" s="56"/>
      <c r="E156" s="56"/>
      <c r="F156" s="56"/>
      <c r="G156" s="262"/>
      <c r="H156" s="247"/>
      <c r="I156" s="206"/>
      <c r="J156" s="206"/>
      <c r="K156" s="246"/>
    </row>
    <row r="157" spans="1:11" ht="21.75" customHeight="1">
      <c r="A157" s="268"/>
      <c r="B157" s="249"/>
      <c r="C157" s="56"/>
      <c r="D157" s="56"/>
      <c r="E157" s="56"/>
      <c r="F157" s="56"/>
      <c r="G157" s="262"/>
      <c r="H157" s="263"/>
      <c r="I157" s="206"/>
      <c r="J157" s="206"/>
      <c r="K157" s="246"/>
    </row>
    <row r="158" spans="1:11" ht="21.75" customHeight="1">
      <c r="A158" s="268"/>
      <c r="B158" s="249"/>
      <c r="C158" s="56"/>
      <c r="D158" s="56"/>
      <c r="E158" s="56"/>
      <c r="F158" s="56"/>
      <c r="G158" s="262"/>
      <c r="H158" s="247"/>
      <c r="I158" s="206"/>
      <c r="J158" s="206"/>
      <c r="K158" s="246"/>
    </row>
    <row r="159" spans="1:11" ht="21.75" customHeight="1">
      <c r="A159" s="249"/>
      <c r="B159" s="249"/>
      <c r="C159" s="56"/>
      <c r="D159" s="56"/>
      <c r="E159" s="56"/>
      <c r="F159" s="56"/>
      <c r="G159" s="262"/>
      <c r="H159" s="263"/>
      <c r="I159" s="206"/>
      <c r="J159" s="206"/>
      <c r="K159" s="246"/>
    </row>
    <row r="160" spans="1:11" ht="21.75" customHeight="1">
      <c r="A160" s="268"/>
      <c r="B160" s="249"/>
      <c r="C160" s="56"/>
      <c r="D160" s="56"/>
      <c r="E160" s="56"/>
      <c r="F160" s="56"/>
      <c r="G160" s="262"/>
      <c r="H160" s="263"/>
      <c r="I160" s="206"/>
      <c r="J160" s="206"/>
      <c r="K160" s="246"/>
    </row>
    <row r="161" spans="1:11" ht="21.75" customHeight="1">
      <c r="A161" s="268"/>
      <c r="B161" s="249"/>
      <c r="C161" s="56"/>
      <c r="D161" s="56"/>
      <c r="E161" s="56"/>
      <c r="F161" s="56"/>
      <c r="G161" s="262"/>
      <c r="H161" s="263"/>
      <c r="I161" s="206"/>
      <c r="J161" s="206"/>
      <c r="K161" s="246"/>
    </row>
    <row r="162" spans="1:11" ht="21.75" customHeight="1">
      <c r="A162" s="268"/>
      <c r="B162" s="249"/>
      <c r="C162" s="56"/>
      <c r="D162" s="56"/>
      <c r="E162" s="56"/>
      <c r="F162" s="56"/>
      <c r="G162" s="262"/>
      <c r="H162" s="263"/>
      <c r="I162" s="206"/>
      <c r="J162" s="206"/>
      <c r="K162" s="246"/>
    </row>
    <row r="163" spans="1:11" ht="21.75" customHeight="1">
      <c r="A163" s="268"/>
      <c r="B163" s="249"/>
      <c r="C163" s="56"/>
      <c r="D163" s="56"/>
      <c r="E163" s="56"/>
      <c r="F163" s="56"/>
      <c r="G163" s="262"/>
      <c r="H163" s="263"/>
      <c r="I163" s="206"/>
      <c r="J163" s="206"/>
      <c r="K163" s="246"/>
    </row>
    <row r="164" spans="1:11" ht="21.75" customHeight="1">
      <c r="A164" s="268"/>
      <c r="B164" s="249"/>
      <c r="C164" s="56"/>
      <c r="D164" s="56"/>
      <c r="E164" s="56"/>
      <c r="F164" s="56"/>
      <c r="G164" s="262"/>
      <c r="H164" s="263"/>
      <c r="I164" s="206"/>
      <c r="J164" s="206"/>
      <c r="K164" s="246"/>
    </row>
    <row r="165" spans="1:11" ht="21.75" customHeight="1">
      <c r="A165" s="268"/>
      <c r="B165" s="249"/>
      <c r="C165" s="56"/>
      <c r="D165" s="56"/>
      <c r="E165" s="56"/>
      <c r="F165" s="56"/>
      <c r="G165" s="262"/>
      <c r="H165" s="263"/>
      <c r="I165" s="206"/>
      <c r="J165" s="206"/>
      <c r="K165" s="246"/>
    </row>
    <row r="166" spans="1:11" ht="21.75" customHeight="1">
      <c r="A166" s="268"/>
      <c r="B166" s="249"/>
      <c r="C166" s="56"/>
      <c r="D166" s="56"/>
      <c r="E166" s="56"/>
      <c r="F166" s="56"/>
      <c r="G166" s="262"/>
      <c r="H166" s="263"/>
      <c r="I166" s="206"/>
      <c r="J166" s="206"/>
      <c r="K166" s="246"/>
    </row>
    <row r="167" spans="1:11" ht="21.75" customHeight="1">
      <c r="A167" s="268"/>
      <c r="B167" s="249"/>
      <c r="C167" s="56"/>
      <c r="D167" s="56"/>
      <c r="E167" s="56"/>
      <c r="F167" s="56"/>
      <c r="G167" s="262"/>
      <c r="H167" s="263"/>
      <c r="I167" s="206"/>
      <c r="J167" s="206"/>
      <c r="K167" s="246"/>
    </row>
    <row r="168" spans="1:11" ht="21.75" customHeight="1">
      <c r="A168" s="268"/>
      <c r="B168" s="249"/>
      <c r="C168" s="56"/>
      <c r="D168" s="56"/>
      <c r="E168" s="56"/>
      <c r="F168" s="56"/>
      <c r="G168" s="262"/>
      <c r="H168" s="263"/>
      <c r="I168" s="206"/>
      <c r="J168" s="206"/>
      <c r="K168" s="246"/>
    </row>
    <row r="169" spans="1:11" ht="21.75" customHeight="1">
      <c r="A169" s="268"/>
      <c r="B169" s="249"/>
      <c r="C169" s="56"/>
      <c r="D169" s="56"/>
      <c r="E169" s="56"/>
      <c r="F169" s="56"/>
      <c r="G169" s="262"/>
      <c r="H169" s="263"/>
      <c r="I169" s="206"/>
      <c r="J169" s="206"/>
      <c r="K169" s="246"/>
    </row>
    <row r="170" spans="1:11" ht="21.75" customHeight="1">
      <c r="A170" s="268"/>
      <c r="B170" s="249"/>
      <c r="C170" s="56"/>
      <c r="D170" s="56"/>
      <c r="E170" s="56"/>
      <c r="F170" s="56"/>
      <c r="G170" s="262"/>
      <c r="H170" s="263"/>
      <c r="I170" s="206"/>
      <c r="J170" s="206"/>
      <c r="K170" s="246"/>
    </row>
    <row r="171" spans="1:11" ht="21.75" customHeight="1">
      <c r="A171" s="268"/>
      <c r="B171" s="249"/>
      <c r="C171" s="56"/>
      <c r="D171" s="56"/>
      <c r="E171" s="56"/>
      <c r="F171" s="56"/>
      <c r="G171" s="262"/>
      <c r="H171" s="263"/>
      <c r="I171" s="206"/>
      <c r="J171" s="206"/>
      <c r="K171" s="246"/>
    </row>
    <row r="172" spans="1:11" ht="21.75" customHeight="1">
      <c r="A172" s="51"/>
      <c r="B172" s="78"/>
      <c r="C172" s="61" t="s">
        <v>475</v>
      </c>
      <c r="D172" s="55"/>
      <c r="E172" s="55"/>
      <c r="F172" s="55"/>
      <c r="G172" s="54"/>
      <c r="H172" s="224" t="s">
        <v>413</v>
      </c>
      <c r="I172" s="223" t="s">
        <v>380</v>
      </c>
      <c r="J172" s="223" t="s">
        <v>380</v>
      </c>
      <c r="K172" s="203" t="s">
        <v>380</v>
      </c>
    </row>
    <row r="173" spans="1:11" ht="21.75" customHeight="1" thickBot="1">
      <c r="A173" s="51"/>
      <c r="B173" s="267"/>
      <c r="C173" s="245" t="s">
        <v>474</v>
      </c>
      <c r="D173" s="274"/>
      <c r="E173" s="274"/>
      <c r="F173" s="274"/>
      <c r="G173" s="273"/>
      <c r="H173" s="242" t="s">
        <v>401</v>
      </c>
      <c r="I173" s="266">
        <f>SUM(I154:I172)</f>
        <v>0</v>
      </c>
      <c r="J173" s="266">
        <f>SUM(J154:J172)</f>
        <v>0</v>
      </c>
      <c r="K173" s="240">
        <f>SUM(K154:K172)</f>
        <v>0</v>
      </c>
    </row>
    <row r="174" spans="1:11" ht="21.75" customHeight="1" thickTop="1">
      <c r="A174" s="51"/>
      <c r="B174" s="78"/>
      <c r="C174" s="78"/>
      <c r="D174" s="78"/>
      <c r="E174" s="78"/>
      <c r="F174" s="51"/>
      <c r="G174" s="51" t="s">
        <v>473</v>
      </c>
      <c r="H174" s="51"/>
      <c r="I174" s="52"/>
      <c r="J174" s="51"/>
      <c r="K174" s="50"/>
    </row>
    <row r="175" spans="1:11" ht="19.5" customHeight="1">
      <c r="A175" s="85"/>
      <c r="B175" s="78"/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1" ht="33.75" customHeight="1">
      <c r="A176" s="78"/>
      <c r="B176" s="84" t="s">
        <v>426</v>
      </c>
      <c r="C176" s="84"/>
      <c r="D176" s="83"/>
      <c r="E176" s="83"/>
      <c r="F176" s="83"/>
      <c r="G176" s="83"/>
      <c r="H176" s="83"/>
      <c r="I176" s="83"/>
      <c r="J176" s="83"/>
      <c r="K176" s="239"/>
    </row>
    <row r="177" spans="1:11" ht="16.5" thickBot="1">
      <c r="A177" s="78"/>
      <c r="B177" s="81"/>
      <c r="C177" s="80"/>
      <c r="D177" s="80"/>
      <c r="E177" s="80"/>
      <c r="F177" s="80"/>
      <c r="G177" s="80"/>
      <c r="H177" s="80"/>
      <c r="I177" s="80"/>
      <c r="J177" s="75"/>
      <c r="K177" s="75"/>
    </row>
    <row r="178" spans="1:11" ht="15.75" customHeight="1" thickTop="1">
      <c r="A178" s="78"/>
      <c r="B178" s="78"/>
      <c r="C178" s="78"/>
      <c r="D178" s="78"/>
      <c r="E178" s="78"/>
      <c r="F178" s="78"/>
      <c r="G178" s="77"/>
      <c r="H178" s="236"/>
      <c r="I178" s="238" t="s">
        <v>373</v>
      </c>
      <c r="J178" s="237"/>
      <c r="K178" s="234" t="s">
        <v>422</v>
      </c>
    </row>
    <row r="179" spans="1:11" ht="16.5" customHeight="1">
      <c r="A179" s="78"/>
      <c r="B179" s="78"/>
      <c r="C179" s="78"/>
      <c r="D179" s="226" t="s">
        <v>421</v>
      </c>
      <c r="E179" s="78"/>
      <c r="F179" s="78"/>
      <c r="G179" s="77"/>
      <c r="H179" s="236" t="s">
        <v>420</v>
      </c>
      <c r="I179" s="235" t="s">
        <v>250</v>
      </c>
      <c r="J179" s="235" t="s">
        <v>250</v>
      </c>
      <c r="K179" s="234" t="s">
        <v>370</v>
      </c>
    </row>
    <row r="180" spans="1:11" ht="15.75" customHeight="1">
      <c r="A180" s="78"/>
      <c r="B180" s="205"/>
      <c r="C180" s="205"/>
      <c r="D180" s="205"/>
      <c r="E180" s="205"/>
      <c r="F180" s="205"/>
      <c r="G180" s="233"/>
      <c r="H180" s="232"/>
      <c r="I180" s="231">
        <f>I151</f>
        <v>2018</v>
      </c>
      <c r="J180" s="231">
        <f>J151</f>
        <v>2017</v>
      </c>
      <c r="K180" s="230" t="str">
        <f>K151</f>
        <v>Cash in 2017</v>
      </c>
    </row>
    <row r="181" spans="1:11" ht="15" customHeight="1">
      <c r="A181" s="51"/>
      <c r="B181" s="51" t="s">
        <v>448</v>
      </c>
      <c r="C181" s="51"/>
      <c r="D181" s="51"/>
      <c r="E181" s="51"/>
      <c r="F181" s="51"/>
      <c r="G181" s="65"/>
      <c r="H181" s="229"/>
      <c r="I181" s="269"/>
      <c r="J181" s="269"/>
      <c r="K181" s="265"/>
    </row>
    <row r="182" spans="1:11" ht="15.75">
      <c r="A182" s="51"/>
      <c r="B182" s="51"/>
      <c r="C182" s="51" t="s">
        <v>447</v>
      </c>
      <c r="D182" s="51"/>
      <c r="E182" s="51"/>
      <c r="F182" s="51"/>
      <c r="G182" s="65"/>
      <c r="H182" s="229"/>
      <c r="I182" s="269"/>
      <c r="J182" s="269"/>
      <c r="K182" s="265"/>
    </row>
    <row r="183" spans="1:11" ht="15.75">
      <c r="A183" s="51"/>
      <c r="B183" s="51"/>
      <c r="C183" s="61" t="s">
        <v>472</v>
      </c>
      <c r="D183" s="61"/>
      <c r="E183" s="61"/>
      <c r="F183" s="61"/>
      <c r="G183" s="60"/>
      <c r="H183" s="201" t="s">
        <v>413</v>
      </c>
      <c r="I183" s="252" t="s">
        <v>380</v>
      </c>
      <c r="J183" s="252" t="s">
        <v>380</v>
      </c>
      <c r="K183" s="251" t="s">
        <v>380</v>
      </c>
    </row>
    <row r="184" spans="1:11" ht="21.75" customHeight="1">
      <c r="A184" s="226"/>
      <c r="B184" s="78"/>
      <c r="C184" s="205" t="s">
        <v>471</v>
      </c>
      <c r="D184" s="205"/>
      <c r="E184" s="205"/>
      <c r="F184" s="205"/>
      <c r="G184" s="60"/>
      <c r="H184" s="201" t="s">
        <v>470</v>
      </c>
      <c r="I184" s="206"/>
      <c r="J184" s="206"/>
      <c r="K184" s="246"/>
    </row>
    <row r="185" spans="1:11" ht="21.75" customHeight="1">
      <c r="A185" s="51"/>
      <c r="B185" s="78"/>
      <c r="C185" s="205" t="s">
        <v>469</v>
      </c>
      <c r="D185" s="205"/>
      <c r="E185" s="205"/>
      <c r="F185" s="205"/>
      <c r="G185" s="60"/>
      <c r="H185" s="201" t="s">
        <v>445</v>
      </c>
      <c r="I185" s="206"/>
      <c r="J185" s="206"/>
      <c r="K185" s="246"/>
    </row>
    <row r="186" spans="1:11" ht="21.75" customHeight="1">
      <c r="A186" s="51"/>
      <c r="B186" s="78"/>
      <c r="C186" s="205" t="s">
        <v>468</v>
      </c>
      <c r="D186" s="205"/>
      <c r="E186" s="205"/>
      <c r="F186" s="205"/>
      <c r="G186" s="60"/>
      <c r="H186" s="201" t="s">
        <v>467</v>
      </c>
      <c r="I186" s="206">
        <v>3598.05</v>
      </c>
      <c r="J186" s="206"/>
      <c r="K186" s="246"/>
    </row>
    <row r="187" spans="1:11" ht="21.75" customHeight="1">
      <c r="A187" s="51"/>
      <c r="B187" s="78"/>
      <c r="C187" s="205" t="s">
        <v>466</v>
      </c>
      <c r="D187" s="205"/>
      <c r="E187" s="205"/>
      <c r="F187" s="205"/>
      <c r="G187" s="60"/>
      <c r="H187" s="201" t="s">
        <v>451</v>
      </c>
      <c r="I187" s="206"/>
      <c r="J187" s="206">
        <f>664.75+64.34</f>
        <v>729.09</v>
      </c>
      <c r="K187" s="246">
        <v>729.09</v>
      </c>
    </row>
    <row r="188" spans="1:11" ht="21.75" customHeight="1">
      <c r="A188" s="78"/>
      <c r="B188" s="78"/>
      <c r="C188" s="205" t="s">
        <v>465</v>
      </c>
      <c r="D188" s="205"/>
      <c r="E188" s="205"/>
      <c r="F188" s="205"/>
      <c r="G188" s="60"/>
      <c r="H188" s="201" t="s">
        <v>464</v>
      </c>
      <c r="I188" s="206"/>
      <c r="J188" s="206">
        <f>1548.75+3703.78</f>
        <v>5252.530000000001</v>
      </c>
      <c r="K188" s="246">
        <v>5252.53</v>
      </c>
    </row>
    <row r="189" spans="1:11" ht="21.75" customHeight="1">
      <c r="A189" s="51"/>
      <c r="B189" s="78"/>
      <c r="C189" s="205" t="s">
        <v>463</v>
      </c>
      <c r="D189" s="202"/>
      <c r="E189" s="202"/>
      <c r="F189" s="205"/>
      <c r="G189" s="60"/>
      <c r="H189" s="201" t="s">
        <v>462</v>
      </c>
      <c r="I189" s="206"/>
      <c r="J189" s="206"/>
      <c r="K189" s="246"/>
    </row>
    <row r="190" spans="1:11" ht="21.75" customHeight="1">
      <c r="A190" s="249"/>
      <c r="B190" s="249"/>
      <c r="C190" s="205" t="s">
        <v>461</v>
      </c>
      <c r="D190" s="272"/>
      <c r="E190" s="272"/>
      <c r="F190" s="55"/>
      <c r="G190" s="264"/>
      <c r="H190" s="201" t="s">
        <v>460</v>
      </c>
      <c r="I190" s="206"/>
      <c r="J190" s="206"/>
      <c r="K190" s="246"/>
    </row>
    <row r="191" spans="1:11" ht="21.75" customHeight="1">
      <c r="A191" s="249"/>
      <c r="B191" s="249"/>
      <c r="C191" s="271" t="s">
        <v>459</v>
      </c>
      <c r="D191" s="272"/>
      <c r="E191" s="272"/>
      <c r="F191" s="55"/>
      <c r="G191" s="264"/>
      <c r="H191" s="201" t="s">
        <v>458</v>
      </c>
      <c r="I191" s="206"/>
      <c r="J191" s="206"/>
      <c r="K191" s="246"/>
    </row>
    <row r="192" spans="1:11" ht="21.75" customHeight="1">
      <c r="A192" s="268"/>
      <c r="B192" s="249"/>
      <c r="C192" s="271" t="s">
        <v>457</v>
      </c>
      <c r="D192" s="55"/>
      <c r="E192" s="55"/>
      <c r="F192" s="55"/>
      <c r="G192" s="264"/>
      <c r="H192" s="201" t="s">
        <v>456</v>
      </c>
      <c r="I192" s="206"/>
      <c r="J192" s="206"/>
      <c r="K192" s="246"/>
    </row>
    <row r="193" spans="1:11" ht="21.75" customHeight="1">
      <c r="A193" s="268"/>
      <c r="B193" s="249"/>
      <c r="C193" s="271" t="s">
        <v>455</v>
      </c>
      <c r="D193" s="55"/>
      <c r="E193" s="55"/>
      <c r="F193" s="55"/>
      <c r="G193" s="264"/>
      <c r="H193" s="201" t="s">
        <v>454</v>
      </c>
      <c r="I193" s="206"/>
      <c r="J193" s="206"/>
      <c r="K193" s="246"/>
    </row>
    <row r="194" spans="1:11" ht="21.75" customHeight="1">
      <c r="A194" s="268"/>
      <c r="B194" s="249"/>
      <c r="C194" s="271" t="s">
        <v>453</v>
      </c>
      <c r="D194" s="55"/>
      <c r="E194" s="55"/>
      <c r="F194" s="55"/>
      <c r="G194" s="264"/>
      <c r="H194" s="201" t="s">
        <v>443</v>
      </c>
      <c r="I194" s="206"/>
      <c r="J194" s="206"/>
      <c r="K194" s="246"/>
    </row>
    <row r="195" spans="1:11" ht="21.75" customHeight="1">
      <c r="A195" s="268"/>
      <c r="B195" s="249"/>
      <c r="C195" s="271" t="s">
        <v>452</v>
      </c>
      <c r="D195" s="55"/>
      <c r="E195" s="55"/>
      <c r="F195" s="55"/>
      <c r="G195" s="264"/>
      <c r="H195" s="201" t="s">
        <v>444</v>
      </c>
      <c r="I195" s="206"/>
      <c r="J195" s="206"/>
      <c r="K195" s="246"/>
    </row>
    <row r="196" spans="1:11" ht="21.75" customHeight="1">
      <c r="A196" s="268"/>
      <c r="B196" s="249"/>
      <c r="C196" s="55" t="s">
        <v>836</v>
      </c>
      <c r="D196" s="56"/>
      <c r="E196" s="56"/>
      <c r="F196" s="56"/>
      <c r="G196" s="248"/>
      <c r="H196" s="201" t="s">
        <v>450</v>
      </c>
      <c r="I196" s="206">
        <v>1383.45</v>
      </c>
      <c r="J196" s="206">
        <f>981.19+6374.92</f>
        <v>7356.110000000001</v>
      </c>
      <c r="K196" s="246">
        <v>7356.11</v>
      </c>
    </row>
    <row r="197" spans="1:11" ht="21.75" customHeight="1">
      <c r="A197" s="268"/>
      <c r="B197" s="249"/>
      <c r="C197" s="55" t="s">
        <v>154</v>
      </c>
      <c r="D197" s="56"/>
      <c r="E197" s="56"/>
      <c r="F197" s="56"/>
      <c r="G197" s="248"/>
      <c r="H197" s="201" t="s">
        <v>1052</v>
      </c>
      <c r="I197" s="206">
        <v>438.9</v>
      </c>
      <c r="J197" s="206"/>
      <c r="K197" s="246"/>
    </row>
    <row r="198" spans="1:11" ht="21.75" customHeight="1">
      <c r="A198" s="268"/>
      <c r="B198" s="249"/>
      <c r="C198" s="55" t="s">
        <v>1074</v>
      </c>
      <c r="D198" s="56"/>
      <c r="E198" s="56"/>
      <c r="F198" s="56"/>
      <c r="G198" s="248"/>
      <c r="H198" s="201" t="s">
        <v>1073</v>
      </c>
      <c r="I198" s="206"/>
      <c r="J198" s="206"/>
      <c r="K198" s="246"/>
    </row>
    <row r="199" spans="1:11" ht="21.75" customHeight="1">
      <c r="A199" s="268"/>
      <c r="B199" s="249"/>
      <c r="C199" s="55" t="s">
        <v>1143</v>
      </c>
      <c r="D199" s="56"/>
      <c r="E199" s="56"/>
      <c r="F199" s="56"/>
      <c r="G199" s="248"/>
      <c r="H199" s="201" t="s">
        <v>1144</v>
      </c>
      <c r="I199" s="206">
        <v>55000</v>
      </c>
      <c r="J199" s="206"/>
      <c r="K199" s="246"/>
    </row>
    <row r="200" spans="1:11" ht="21.75" customHeight="1">
      <c r="A200" s="268"/>
      <c r="B200" s="249"/>
      <c r="C200" s="56"/>
      <c r="D200" s="56"/>
      <c r="E200" s="56"/>
      <c r="F200" s="56"/>
      <c r="G200" s="248"/>
      <c r="H200" s="201"/>
      <c r="I200" s="206"/>
      <c r="J200" s="206"/>
      <c r="K200" s="246"/>
    </row>
    <row r="201" spans="1:11" ht="21.75" customHeight="1" thickBot="1">
      <c r="A201" s="268"/>
      <c r="B201" s="270"/>
      <c r="C201" s="258"/>
      <c r="D201" s="258"/>
      <c r="E201" s="258"/>
      <c r="F201" s="258"/>
      <c r="G201" s="257"/>
      <c r="H201" s="256"/>
      <c r="I201" s="255"/>
      <c r="J201" s="255"/>
      <c r="K201" s="254"/>
    </row>
    <row r="202" spans="1:11" ht="21.75" customHeight="1" thickTop="1">
      <c r="A202" s="51"/>
      <c r="B202" s="78"/>
      <c r="C202" s="78"/>
      <c r="D202" s="78"/>
      <c r="E202" s="78"/>
      <c r="F202" s="51"/>
      <c r="G202" s="51" t="s">
        <v>449</v>
      </c>
      <c r="H202" s="51"/>
      <c r="I202" s="52"/>
      <c r="J202" s="51"/>
      <c r="K202" s="50"/>
    </row>
    <row r="203" spans="1:11" ht="19.5" customHeight="1">
      <c r="A203" s="85"/>
      <c r="B203" s="78"/>
      <c r="C203" s="78"/>
      <c r="D203" s="78"/>
      <c r="E203" s="78"/>
      <c r="F203" s="78"/>
      <c r="G203" s="78"/>
      <c r="H203" s="78"/>
      <c r="I203" s="78"/>
      <c r="J203" s="78"/>
      <c r="K203" s="78"/>
    </row>
    <row r="204" spans="1:11" ht="33.75" customHeight="1">
      <c r="A204" s="78"/>
      <c r="B204" s="84" t="s">
        <v>426</v>
      </c>
      <c r="C204" s="84"/>
      <c r="D204" s="83"/>
      <c r="E204" s="83"/>
      <c r="F204" s="83"/>
      <c r="G204" s="83"/>
      <c r="H204" s="83"/>
      <c r="I204" s="83"/>
      <c r="J204" s="83"/>
      <c r="K204" s="239"/>
    </row>
    <row r="205" spans="1:11" ht="16.5" thickBot="1">
      <c r="A205" s="78"/>
      <c r="B205" s="81"/>
      <c r="C205" s="80"/>
      <c r="D205" s="80"/>
      <c r="E205" s="80"/>
      <c r="F205" s="80"/>
      <c r="G205" s="80"/>
      <c r="H205" s="80"/>
      <c r="I205" s="80"/>
      <c r="J205" s="75"/>
      <c r="K205" s="75"/>
    </row>
    <row r="206" spans="1:11" ht="15.75" customHeight="1" thickTop="1">
      <c r="A206" s="78"/>
      <c r="B206" s="78"/>
      <c r="C206" s="78"/>
      <c r="D206" s="78"/>
      <c r="E206" s="78"/>
      <c r="F206" s="78"/>
      <c r="G206" s="77"/>
      <c r="H206" s="236"/>
      <c r="I206" s="238" t="s">
        <v>373</v>
      </c>
      <c r="J206" s="237"/>
      <c r="K206" s="234" t="s">
        <v>422</v>
      </c>
    </row>
    <row r="207" spans="1:11" ht="16.5" customHeight="1">
      <c r="A207" s="78"/>
      <c r="B207" s="78"/>
      <c r="C207" s="78"/>
      <c r="D207" s="226" t="s">
        <v>421</v>
      </c>
      <c r="E207" s="78"/>
      <c r="F207" s="78"/>
      <c r="G207" s="77"/>
      <c r="H207" s="236" t="s">
        <v>420</v>
      </c>
      <c r="I207" s="235" t="s">
        <v>250</v>
      </c>
      <c r="J207" s="235" t="s">
        <v>250</v>
      </c>
      <c r="K207" s="234" t="s">
        <v>370</v>
      </c>
    </row>
    <row r="208" spans="1:11" ht="15.75" customHeight="1">
      <c r="A208" s="78"/>
      <c r="B208" s="205"/>
      <c r="C208" s="205"/>
      <c r="D208" s="205"/>
      <c r="E208" s="205"/>
      <c r="F208" s="205"/>
      <c r="G208" s="233"/>
      <c r="H208" s="232"/>
      <c r="I208" s="231">
        <f>I180</f>
        <v>2018</v>
      </c>
      <c r="J208" s="231">
        <f>J180</f>
        <v>2017</v>
      </c>
      <c r="K208" s="230" t="str">
        <f>K180</f>
        <v>Cash in 2017</v>
      </c>
    </row>
    <row r="209" spans="1:11" ht="15" customHeight="1">
      <c r="A209" s="51"/>
      <c r="B209" s="51" t="s">
        <v>448</v>
      </c>
      <c r="C209" s="51"/>
      <c r="D209" s="51"/>
      <c r="E209" s="51"/>
      <c r="F209" s="51"/>
      <c r="G209" s="65"/>
      <c r="H209" s="229"/>
      <c r="I209" s="269"/>
      <c r="J209" s="269"/>
      <c r="K209" s="265"/>
    </row>
    <row r="210" spans="1:11" ht="15.75">
      <c r="A210" s="51"/>
      <c r="B210" s="51"/>
      <c r="C210" s="51" t="s">
        <v>447</v>
      </c>
      <c r="D210" s="51"/>
      <c r="E210" s="51"/>
      <c r="F210" s="51"/>
      <c r="G210" s="65"/>
      <c r="H210" s="229"/>
      <c r="I210" s="253"/>
      <c r="J210" s="253"/>
      <c r="K210" s="77"/>
    </row>
    <row r="211" spans="1:11" ht="15.75">
      <c r="A211" s="51"/>
      <c r="B211" s="51"/>
      <c r="C211" s="61" t="s">
        <v>446</v>
      </c>
      <c r="D211" s="61"/>
      <c r="E211" s="61"/>
      <c r="F211" s="61"/>
      <c r="G211" s="60"/>
      <c r="H211" s="224" t="s">
        <v>413</v>
      </c>
      <c r="I211" s="252" t="s">
        <v>380</v>
      </c>
      <c r="J211" s="252" t="s">
        <v>380</v>
      </c>
      <c r="K211" s="251" t="s">
        <v>380</v>
      </c>
    </row>
    <row r="212" spans="1:11" ht="21.75" customHeight="1">
      <c r="A212" s="249"/>
      <c r="B212" s="249"/>
      <c r="C212" s="56"/>
      <c r="D212" s="56"/>
      <c r="E212" s="56"/>
      <c r="F212" s="56"/>
      <c r="G212" s="248"/>
      <c r="H212" s="247"/>
      <c r="I212" s="206"/>
      <c r="J212" s="206"/>
      <c r="K212" s="246"/>
    </row>
    <row r="213" spans="1:11" ht="21.75" customHeight="1">
      <c r="A213" s="249"/>
      <c r="B213" s="249"/>
      <c r="C213" s="55"/>
      <c r="D213" s="56"/>
      <c r="E213" s="56"/>
      <c r="F213" s="56"/>
      <c r="G213" s="248"/>
      <c r="H213" s="201"/>
      <c r="I213" s="206"/>
      <c r="J213" s="206"/>
      <c r="K213" s="246"/>
    </row>
    <row r="214" spans="1:11" ht="21.75" customHeight="1">
      <c r="A214" s="249"/>
      <c r="B214" s="249"/>
      <c r="C214" s="56"/>
      <c r="D214" s="56"/>
      <c r="E214" s="56"/>
      <c r="F214" s="56"/>
      <c r="G214" s="248"/>
      <c r="H214" s="247"/>
      <c r="I214" s="206"/>
      <c r="J214" s="206"/>
      <c r="K214" s="246"/>
    </row>
    <row r="215" spans="1:11" ht="21.75" customHeight="1">
      <c r="A215" s="249"/>
      <c r="B215" s="249"/>
      <c r="C215" s="55"/>
      <c r="D215" s="56"/>
      <c r="E215" s="56"/>
      <c r="F215" s="56"/>
      <c r="G215" s="248"/>
      <c r="H215" s="201"/>
      <c r="I215" s="206"/>
      <c r="J215" s="206"/>
      <c r="K215" s="246"/>
    </row>
    <row r="216" spans="1:11" ht="21.75" customHeight="1">
      <c r="A216" s="249"/>
      <c r="B216" s="249"/>
      <c r="C216" s="56"/>
      <c r="D216" s="56"/>
      <c r="E216" s="56"/>
      <c r="F216" s="56"/>
      <c r="G216" s="248"/>
      <c r="H216" s="247"/>
      <c r="I216" s="206"/>
      <c r="J216" s="206"/>
      <c r="K216" s="246"/>
    </row>
    <row r="217" spans="1:11" ht="21.75" customHeight="1">
      <c r="A217" s="249"/>
      <c r="B217" s="249"/>
      <c r="C217" s="55"/>
      <c r="D217" s="56"/>
      <c r="E217" s="56"/>
      <c r="F217" s="56"/>
      <c r="G217" s="248"/>
      <c r="H217" s="201"/>
      <c r="I217" s="206"/>
      <c r="J217" s="206"/>
      <c r="K217" s="246"/>
    </row>
    <row r="218" spans="1:11" ht="21.75" customHeight="1">
      <c r="A218" s="249"/>
      <c r="B218" s="249"/>
      <c r="C218" s="56"/>
      <c r="D218" s="56"/>
      <c r="E218" s="56"/>
      <c r="F218" s="56"/>
      <c r="G218" s="248"/>
      <c r="H218" s="247"/>
      <c r="I218" s="206"/>
      <c r="J218" s="206"/>
      <c r="K218" s="246"/>
    </row>
    <row r="219" spans="1:11" ht="21.75" customHeight="1">
      <c r="A219" s="249"/>
      <c r="B219" s="249"/>
      <c r="C219" s="56"/>
      <c r="D219" s="56"/>
      <c r="E219" s="56"/>
      <c r="F219" s="56"/>
      <c r="G219" s="248"/>
      <c r="H219" s="201"/>
      <c r="I219" s="206"/>
      <c r="J219" s="206"/>
      <c r="K219" s="246"/>
    </row>
    <row r="220" spans="1:11" ht="21.75" customHeight="1">
      <c r="A220" s="249"/>
      <c r="B220" s="249"/>
      <c r="C220" s="56"/>
      <c r="D220" s="56"/>
      <c r="E220" s="56"/>
      <c r="F220" s="56"/>
      <c r="G220" s="248"/>
      <c r="H220" s="247"/>
      <c r="I220" s="206"/>
      <c r="J220" s="206"/>
      <c r="K220" s="246"/>
    </row>
    <row r="221" spans="1:11" ht="21.75" customHeight="1">
      <c r="A221" s="268"/>
      <c r="B221" s="249"/>
      <c r="C221" s="56"/>
      <c r="D221" s="56"/>
      <c r="E221" s="56"/>
      <c r="F221" s="56"/>
      <c r="G221" s="248"/>
      <c r="H221" s="201"/>
      <c r="I221" s="206"/>
      <c r="J221" s="206"/>
      <c r="K221" s="246"/>
    </row>
    <row r="222" spans="1:11" ht="21.75" customHeight="1">
      <c r="A222" s="268"/>
      <c r="B222" s="249"/>
      <c r="C222" s="56"/>
      <c r="D222" s="56"/>
      <c r="E222" s="56"/>
      <c r="F222" s="56"/>
      <c r="G222" s="248"/>
      <c r="H222" s="247"/>
      <c r="I222" s="206"/>
      <c r="J222" s="206"/>
      <c r="K222" s="246"/>
    </row>
    <row r="223" spans="1:11" ht="21.75" customHeight="1">
      <c r="A223" s="268"/>
      <c r="B223" s="249"/>
      <c r="C223" s="56"/>
      <c r="D223" s="56"/>
      <c r="E223" s="56"/>
      <c r="F223" s="56"/>
      <c r="G223" s="248"/>
      <c r="H223" s="201"/>
      <c r="I223" s="206"/>
      <c r="J223" s="206"/>
      <c r="K223" s="246"/>
    </row>
    <row r="224" spans="1:11" ht="21.75" customHeight="1">
      <c r="A224" s="268"/>
      <c r="B224" s="249"/>
      <c r="C224" s="56"/>
      <c r="D224" s="56"/>
      <c r="E224" s="56"/>
      <c r="F224" s="56"/>
      <c r="G224" s="248"/>
      <c r="H224" s="247"/>
      <c r="I224" s="206"/>
      <c r="J224" s="206"/>
      <c r="K224" s="246"/>
    </row>
    <row r="225" spans="1:11" ht="21.75" customHeight="1">
      <c r="A225" s="268"/>
      <c r="B225" s="249"/>
      <c r="C225" s="56"/>
      <c r="D225" s="56"/>
      <c r="E225" s="56"/>
      <c r="F225" s="56"/>
      <c r="G225" s="248"/>
      <c r="H225" s="247"/>
      <c r="I225" s="206"/>
      <c r="J225" s="206"/>
      <c r="K225" s="246"/>
    </row>
    <row r="226" spans="1:11" ht="21.75" customHeight="1">
      <c r="A226" s="268"/>
      <c r="B226" s="249"/>
      <c r="C226" s="56"/>
      <c r="D226" s="56"/>
      <c r="E226" s="56"/>
      <c r="F226" s="56"/>
      <c r="G226" s="248"/>
      <c r="H226" s="247"/>
      <c r="I226" s="206"/>
      <c r="J226" s="206"/>
      <c r="K226" s="246"/>
    </row>
    <row r="227" spans="1:11" ht="21.75" customHeight="1">
      <c r="A227" s="268"/>
      <c r="B227" s="249"/>
      <c r="C227" s="56"/>
      <c r="D227" s="56"/>
      <c r="E227" s="56"/>
      <c r="F227" s="56"/>
      <c r="G227" s="248"/>
      <c r="H227" s="247"/>
      <c r="I227" s="206"/>
      <c r="J227" s="206"/>
      <c r="K227" s="246"/>
    </row>
    <row r="228" spans="1:11" ht="21.75" customHeight="1">
      <c r="A228" s="51"/>
      <c r="B228" s="78"/>
      <c r="C228" s="61" t="s">
        <v>442</v>
      </c>
      <c r="D228" s="205"/>
      <c r="E228" s="205"/>
      <c r="F228" s="205"/>
      <c r="G228" s="60"/>
      <c r="H228" s="224" t="s">
        <v>429</v>
      </c>
      <c r="I228" s="223" t="s">
        <v>380</v>
      </c>
      <c r="J228" s="223" t="s">
        <v>380</v>
      </c>
      <c r="K228" s="203" t="s">
        <v>380</v>
      </c>
    </row>
    <row r="229" spans="1:11" ht="21.75" customHeight="1" thickBot="1">
      <c r="A229" s="51"/>
      <c r="B229" s="267"/>
      <c r="C229" s="245" t="s">
        <v>441</v>
      </c>
      <c r="D229" s="244"/>
      <c r="E229" s="244"/>
      <c r="F229" s="244"/>
      <c r="G229" s="243"/>
      <c r="H229" s="242" t="s">
        <v>398</v>
      </c>
      <c r="I229" s="266">
        <f>SUM(I184:I227)-I208</f>
        <v>60420.4</v>
      </c>
      <c r="J229" s="266">
        <f>SUM(J184:J227)-J208</f>
        <v>13337.730000000001</v>
      </c>
      <c r="K229" s="240">
        <f>SUM(K184:K227)-K208</f>
        <v>13337.73</v>
      </c>
    </row>
    <row r="230" spans="1:11" ht="21.75" customHeight="1" thickTop="1">
      <c r="A230" s="51"/>
      <c r="B230" s="78"/>
      <c r="C230" s="78"/>
      <c r="D230" s="78"/>
      <c r="E230" s="78"/>
      <c r="F230" s="51"/>
      <c r="G230" s="51" t="s">
        <v>440</v>
      </c>
      <c r="H230" s="51"/>
      <c r="I230" s="52"/>
      <c r="J230" s="51"/>
      <c r="K230" s="50"/>
    </row>
    <row r="231" spans="1:11" ht="19.5" customHeight="1">
      <c r="A231" s="85"/>
      <c r="B231" s="78"/>
      <c r="C231" s="78"/>
      <c r="D231" s="78"/>
      <c r="E231" s="78"/>
      <c r="F231" s="78"/>
      <c r="G231" s="78"/>
      <c r="H231" s="78"/>
      <c r="I231" s="78"/>
      <c r="J231" s="78"/>
      <c r="K231" s="78"/>
    </row>
    <row r="232" spans="1:11" ht="33.75" customHeight="1">
      <c r="A232" s="78"/>
      <c r="B232" s="84" t="s">
        <v>426</v>
      </c>
      <c r="C232" s="84"/>
      <c r="D232" s="83"/>
      <c r="E232" s="83"/>
      <c r="F232" s="83"/>
      <c r="G232" s="83"/>
      <c r="H232" s="83"/>
      <c r="I232" s="83"/>
      <c r="J232" s="83"/>
      <c r="K232" s="239"/>
    </row>
    <row r="233" spans="1:11" ht="16.5" thickBot="1">
      <c r="A233" s="78"/>
      <c r="B233" s="81"/>
      <c r="C233" s="80"/>
      <c r="D233" s="80"/>
      <c r="E233" s="80"/>
      <c r="F233" s="80"/>
      <c r="G233" s="80"/>
      <c r="H233" s="80"/>
      <c r="I233" s="80"/>
      <c r="J233" s="75"/>
      <c r="K233" s="75"/>
    </row>
    <row r="234" spans="1:11" ht="15.75" customHeight="1" thickTop="1">
      <c r="A234" s="78"/>
      <c r="B234" s="78"/>
      <c r="C234" s="78"/>
      <c r="D234" s="78"/>
      <c r="E234" s="78"/>
      <c r="F234" s="78"/>
      <c r="G234" s="77"/>
      <c r="H234" s="236"/>
      <c r="I234" s="238" t="s">
        <v>373</v>
      </c>
      <c r="J234" s="237"/>
      <c r="K234" s="234" t="s">
        <v>422</v>
      </c>
    </row>
    <row r="235" spans="1:11" ht="16.5" customHeight="1">
      <c r="A235" s="78"/>
      <c r="B235" s="78"/>
      <c r="C235" s="78"/>
      <c r="D235" s="226" t="s">
        <v>421</v>
      </c>
      <c r="E235" s="78"/>
      <c r="F235" s="78"/>
      <c r="G235" s="77"/>
      <c r="H235" s="236" t="s">
        <v>420</v>
      </c>
      <c r="I235" s="235" t="s">
        <v>250</v>
      </c>
      <c r="J235" s="235" t="s">
        <v>250</v>
      </c>
      <c r="K235" s="234" t="s">
        <v>370</v>
      </c>
    </row>
    <row r="236" spans="1:11" ht="15.75" customHeight="1">
      <c r="A236" s="78"/>
      <c r="B236" s="205"/>
      <c r="C236" s="205"/>
      <c r="D236" s="205"/>
      <c r="E236" s="205"/>
      <c r="F236" s="205"/>
      <c r="G236" s="233"/>
      <c r="H236" s="232"/>
      <c r="I236" s="231">
        <f>I208</f>
        <v>2018</v>
      </c>
      <c r="J236" s="231">
        <f>J208</f>
        <v>2017</v>
      </c>
      <c r="K236" s="230" t="str">
        <f>K208</f>
        <v>Cash in 2017</v>
      </c>
    </row>
    <row r="237" spans="1:11" ht="15" customHeight="1">
      <c r="A237" s="51"/>
      <c r="B237" s="51" t="s">
        <v>433</v>
      </c>
      <c r="C237" s="51"/>
      <c r="D237" s="51"/>
      <c r="E237" s="51"/>
      <c r="F237" s="51"/>
      <c r="G237" s="65"/>
      <c r="H237" s="229"/>
      <c r="I237" s="253"/>
      <c r="J237" s="253"/>
      <c r="K237" s="265"/>
    </row>
    <row r="238" spans="1:11" ht="15.75">
      <c r="A238" s="51"/>
      <c r="B238" s="51"/>
      <c r="C238" s="51" t="s">
        <v>432</v>
      </c>
      <c r="D238" s="51"/>
      <c r="E238" s="51"/>
      <c r="F238" s="51"/>
      <c r="G238" s="65"/>
      <c r="H238" s="229"/>
      <c r="I238" s="253"/>
      <c r="J238" s="253"/>
      <c r="K238" s="77"/>
    </row>
    <row r="239" spans="1:11" ht="15.75">
      <c r="A239" s="51"/>
      <c r="B239" s="51"/>
      <c r="C239" s="61" t="s">
        <v>439</v>
      </c>
      <c r="D239" s="61"/>
      <c r="E239" s="61"/>
      <c r="F239" s="61"/>
      <c r="G239" s="60"/>
      <c r="H239" s="224" t="s">
        <v>413</v>
      </c>
      <c r="I239" s="252" t="s">
        <v>380</v>
      </c>
      <c r="J239" s="252" t="s">
        <v>380</v>
      </c>
      <c r="K239" s="251" t="s">
        <v>380</v>
      </c>
    </row>
    <row r="240" spans="1:11" ht="21.75" customHeight="1">
      <c r="A240" s="226"/>
      <c r="B240" s="78"/>
      <c r="C240" s="205" t="s">
        <v>438</v>
      </c>
      <c r="D240" s="202"/>
      <c r="E240" s="205"/>
      <c r="F240" s="61"/>
      <c r="G240" s="60"/>
      <c r="H240" s="201" t="s">
        <v>437</v>
      </c>
      <c r="I240" s="206"/>
      <c r="J240" s="206"/>
      <c r="K240" s="246"/>
    </row>
    <row r="241" spans="1:11" ht="21.75" customHeight="1">
      <c r="A241" s="249"/>
      <c r="B241" s="249"/>
      <c r="C241" s="205" t="s">
        <v>436</v>
      </c>
      <c r="D241" s="55"/>
      <c r="E241" s="55"/>
      <c r="F241" s="55"/>
      <c r="G241" s="264"/>
      <c r="H241" s="201" t="s">
        <v>435</v>
      </c>
      <c r="I241" s="206">
        <v>5000</v>
      </c>
      <c r="J241" s="206">
        <v>5000</v>
      </c>
      <c r="K241" s="246">
        <v>13793.43</v>
      </c>
    </row>
    <row r="242" spans="1:11" ht="21.75" customHeight="1">
      <c r="A242" s="249"/>
      <c r="B242" s="249"/>
      <c r="C242" s="56"/>
      <c r="D242" s="56"/>
      <c r="E242" s="56"/>
      <c r="F242" s="56"/>
      <c r="G242" s="248"/>
      <c r="H242" s="247"/>
      <c r="I242" s="206"/>
      <c r="J242" s="206"/>
      <c r="K242" s="246"/>
    </row>
    <row r="243" spans="1:11" ht="21.75" customHeight="1">
      <c r="A243" s="249"/>
      <c r="B243" s="249"/>
      <c r="C243" s="56" t="s">
        <v>1126</v>
      </c>
      <c r="D243" s="56"/>
      <c r="E243" s="56"/>
      <c r="F243" s="56"/>
      <c r="G243" s="262"/>
      <c r="H243" s="261" t="s">
        <v>1127</v>
      </c>
      <c r="I243" s="206">
        <v>11580</v>
      </c>
      <c r="J243" s="206"/>
      <c r="K243" s="246"/>
    </row>
    <row r="244" spans="1:11" ht="21.75" customHeight="1">
      <c r="A244" s="249"/>
      <c r="B244" s="249"/>
      <c r="C244" s="56"/>
      <c r="D244" s="56"/>
      <c r="E244" s="56"/>
      <c r="F244" s="56"/>
      <c r="G244" s="262"/>
      <c r="H244" s="263"/>
      <c r="I244" s="206"/>
      <c r="J244" s="206"/>
      <c r="K244" s="246"/>
    </row>
    <row r="245" spans="1:11" ht="21.75" customHeight="1">
      <c r="A245" s="249"/>
      <c r="B245" s="249"/>
      <c r="C245" s="56"/>
      <c r="D245" s="56"/>
      <c r="E245" s="56"/>
      <c r="F245" s="56"/>
      <c r="G245" s="262"/>
      <c r="H245" s="261"/>
      <c r="I245" s="206"/>
      <c r="J245" s="206"/>
      <c r="K245" s="260"/>
    </row>
    <row r="246" spans="1:11" ht="21.75" customHeight="1">
      <c r="A246" s="249"/>
      <c r="B246" s="249"/>
      <c r="C246" s="56"/>
      <c r="D246" s="56"/>
      <c r="E246" s="56"/>
      <c r="F246" s="56"/>
      <c r="G246" s="248"/>
      <c r="H246" s="247"/>
      <c r="I246" s="206"/>
      <c r="J246" s="206"/>
      <c r="K246" s="246"/>
    </row>
    <row r="247" spans="1:11" ht="21.75" customHeight="1">
      <c r="A247" s="249"/>
      <c r="B247" s="249"/>
      <c r="C247" s="56"/>
      <c r="D247" s="56"/>
      <c r="E247" s="56"/>
      <c r="F247" s="56"/>
      <c r="G247" s="248"/>
      <c r="H247" s="247"/>
      <c r="I247" s="206"/>
      <c r="J247" s="206"/>
      <c r="K247" s="246"/>
    </row>
    <row r="248" spans="1:11" ht="21.75" customHeight="1">
      <c r="A248" s="249"/>
      <c r="B248" s="249"/>
      <c r="C248" s="56"/>
      <c r="D248" s="56"/>
      <c r="E248" s="56"/>
      <c r="F248" s="56"/>
      <c r="G248" s="248"/>
      <c r="H248" s="247"/>
      <c r="I248" s="206"/>
      <c r="J248" s="206"/>
      <c r="K248" s="246"/>
    </row>
    <row r="249" spans="1:11" ht="21.75" customHeight="1">
      <c r="A249" s="249"/>
      <c r="B249" s="249"/>
      <c r="C249" s="56"/>
      <c r="D249" s="56"/>
      <c r="E249" s="56"/>
      <c r="F249" s="56"/>
      <c r="G249" s="248"/>
      <c r="H249" s="247"/>
      <c r="I249" s="206"/>
      <c r="J249" s="206"/>
      <c r="K249" s="246"/>
    </row>
    <row r="250" spans="1:11" ht="21.75" customHeight="1">
      <c r="A250" s="249"/>
      <c r="B250" s="249"/>
      <c r="C250" s="56"/>
      <c r="D250" s="56"/>
      <c r="E250" s="56"/>
      <c r="F250" s="56"/>
      <c r="G250" s="248"/>
      <c r="H250" s="247"/>
      <c r="I250" s="206"/>
      <c r="J250" s="206"/>
      <c r="K250" s="246"/>
    </row>
    <row r="251" spans="1:11" ht="21.75" customHeight="1">
      <c r="A251" s="249"/>
      <c r="B251" s="249"/>
      <c r="C251" s="56"/>
      <c r="D251" s="56"/>
      <c r="E251" s="56"/>
      <c r="F251" s="56"/>
      <c r="G251" s="248"/>
      <c r="H251" s="247"/>
      <c r="I251" s="206"/>
      <c r="J251" s="206"/>
      <c r="K251" s="246"/>
    </row>
    <row r="252" spans="1:11" ht="21.75" customHeight="1">
      <c r="A252" s="249"/>
      <c r="B252" s="249"/>
      <c r="C252" s="56"/>
      <c r="D252" s="56"/>
      <c r="E252" s="56"/>
      <c r="F252" s="56"/>
      <c r="G252" s="248"/>
      <c r="H252" s="247"/>
      <c r="I252" s="206"/>
      <c r="J252" s="206"/>
      <c r="K252" s="246"/>
    </row>
    <row r="253" spans="1:11" ht="21.75" customHeight="1">
      <c r="A253" s="249"/>
      <c r="B253" s="249"/>
      <c r="C253" s="56"/>
      <c r="D253" s="56"/>
      <c r="E253" s="56"/>
      <c r="F253" s="56"/>
      <c r="G253" s="248"/>
      <c r="H253" s="247"/>
      <c r="I253" s="206"/>
      <c r="J253" s="206"/>
      <c r="K253" s="246"/>
    </row>
    <row r="254" spans="1:11" ht="21.75" customHeight="1">
      <c r="A254" s="249"/>
      <c r="B254" s="249"/>
      <c r="C254" s="56"/>
      <c r="D254" s="56"/>
      <c r="E254" s="56"/>
      <c r="F254" s="56"/>
      <c r="G254" s="248"/>
      <c r="H254" s="247"/>
      <c r="I254" s="206"/>
      <c r="J254" s="206"/>
      <c r="K254" s="246"/>
    </row>
    <row r="255" spans="1:11" ht="21.75" customHeight="1">
      <c r="A255" s="249"/>
      <c r="B255" s="249"/>
      <c r="C255" s="56"/>
      <c r="D255" s="56"/>
      <c r="E255" s="56"/>
      <c r="F255" s="56"/>
      <c r="G255" s="248"/>
      <c r="H255" s="247"/>
      <c r="I255" s="206"/>
      <c r="J255" s="206"/>
      <c r="K255" s="246"/>
    </row>
    <row r="256" spans="1:11" ht="21.75" customHeight="1">
      <c r="A256" s="249"/>
      <c r="B256" s="249"/>
      <c r="C256" s="56"/>
      <c r="D256" s="56"/>
      <c r="E256" s="56"/>
      <c r="F256" s="56"/>
      <c r="G256" s="248"/>
      <c r="H256" s="247"/>
      <c r="I256" s="206"/>
      <c r="J256" s="206"/>
      <c r="K256" s="246"/>
    </row>
    <row r="257" spans="1:11" ht="21.75" customHeight="1" thickBot="1">
      <c r="A257" s="249"/>
      <c r="B257" s="259"/>
      <c r="C257" s="258"/>
      <c r="D257" s="258"/>
      <c r="E257" s="258"/>
      <c r="F257" s="258"/>
      <c r="G257" s="257"/>
      <c r="H257" s="256"/>
      <c r="I257" s="255"/>
      <c r="J257" s="255"/>
      <c r="K257" s="254"/>
    </row>
    <row r="258" spans="1:11" ht="21.75" customHeight="1" thickTop="1">
      <c r="A258" s="51"/>
      <c r="B258" s="78"/>
      <c r="C258" s="78"/>
      <c r="D258" s="78"/>
      <c r="E258" s="78"/>
      <c r="F258" s="51"/>
      <c r="G258" s="51" t="s">
        <v>434</v>
      </c>
      <c r="H258" s="51"/>
      <c r="I258" s="52"/>
      <c r="J258" s="51"/>
      <c r="K258" s="50"/>
    </row>
    <row r="259" spans="1:11" ht="19.5" customHeight="1">
      <c r="A259" s="85"/>
      <c r="B259" s="78"/>
      <c r="C259" s="78"/>
      <c r="D259" s="78"/>
      <c r="E259" s="78"/>
      <c r="F259" s="78"/>
      <c r="G259" s="78"/>
      <c r="H259" s="78"/>
      <c r="I259" s="78"/>
      <c r="J259" s="78"/>
      <c r="K259" s="78"/>
    </row>
    <row r="260" spans="1:11" ht="33.75" customHeight="1">
      <c r="A260" s="78"/>
      <c r="B260" s="84" t="s">
        <v>426</v>
      </c>
      <c r="C260" s="84"/>
      <c r="D260" s="83"/>
      <c r="E260" s="83"/>
      <c r="F260" s="83"/>
      <c r="G260" s="83"/>
      <c r="H260" s="83"/>
      <c r="I260" s="83"/>
      <c r="J260" s="83"/>
      <c r="K260" s="239"/>
    </row>
    <row r="261" spans="1:11" ht="16.5" thickBot="1">
      <c r="A261" s="78"/>
      <c r="B261" s="81"/>
      <c r="C261" s="80"/>
      <c r="D261" s="80"/>
      <c r="E261" s="80"/>
      <c r="F261" s="80"/>
      <c r="G261" s="80"/>
      <c r="H261" s="80"/>
      <c r="I261" s="80"/>
      <c r="J261" s="75"/>
      <c r="K261" s="75"/>
    </row>
    <row r="262" spans="1:11" ht="15.75" customHeight="1" thickTop="1">
      <c r="A262" s="78"/>
      <c r="B262" s="78"/>
      <c r="C262" s="78"/>
      <c r="D262" s="78"/>
      <c r="E262" s="78"/>
      <c r="F262" s="78"/>
      <c r="G262" s="77"/>
      <c r="H262" s="236"/>
      <c r="I262" s="238" t="s">
        <v>373</v>
      </c>
      <c r="J262" s="237"/>
      <c r="K262" s="234" t="s">
        <v>422</v>
      </c>
    </row>
    <row r="263" spans="1:11" ht="16.5" customHeight="1">
      <c r="A263" s="78"/>
      <c r="B263" s="78"/>
      <c r="C263" s="78"/>
      <c r="D263" s="226" t="s">
        <v>421</v>
      </c>
      <c r="E263" s="78"/>
      <c r="F263" s="78"/>
      <c r="G263" s="77"/>
      <c r="H263" s="236" t="s">
        <v>420</v>
      </c>
      <c r="I263" s="235" t="s">
        <v>250</v>
      </c>
      <c r="J263" s="235" t="s">
        <v>250</v>
      </c>
      <c r="K263" s="234" t="s">
        <v>370</v>
      </c>
    </row>
    <row r="264" spans="1:11" ht="15.75" customHeight="1">
      <c r="A264" s="78"/>
      <c r="B264" s="205"/>
      <c r="C264" s="205"/>
      <c r="D264" s="205"/>
      <c r="E264" s="205"/>
      <c r="F264" s="205"/>
      <c r="G264" s="233"/>
      <c r="H264" s="232"/>
      <c r="I264" s="231">
        <f>I236</f>
        <v>2018</v>
      </c>
      <c r="J264" s="231">
        <f>J236</f>
        <v>2017</v>
      </c>
      <c r="K264" s="230" t="str">
        <f>K236</f>
        <v>Cash in 2017</v>
      </c>
    </row>
    <row r="265" spans="1:11" ht="15" customHeight="1">
      <c r="A265" s="51"/>
      <c r="B265" s="51" t="s">
        <v>433</v>
      </c>
      <c r="C265" s="51"/>
      <c r="D265" s="51"/>
      <c r="E265" s="51"/>
      <c r="F265" s="51"/>
      <c r="G265" s="65"/>
      <c r="H265" s="229"/>
      <c r="I265" s="253"/>
      <c r="J265" s="253"/>
      <c r="K265" s="77"/>
    </row>
    <row r="266" spans="1:11" ht="15.75">
      <c r="A266" s="51"/>
      <c r="B266" s="51"/>
      <c r="C266" s="51" t="s">
        <v>432</v>
      </c>
      <c r="D266" s="51"/>
      <c r="E266" s="51"/>
      <c r="F266" s="51"/>
      <c r="G266" s="65"/>
      <c r="H266" s="229"/>
      <c r="I266" s="253"/>
      <c r="J266" s="253"/>
      <c r="K266" s="77"/>
    </row>
    <row r="267" spans="1:11" ht="15.75">
      <c r="A267" s="51"/>
      <c r="B267" s="51"/>
      <c r="C267" s="61" t="s">
        <v>431</v>
      </c>
      <c r="D267" s="61"/>
      <c r="E267" s="61"/>
      <c r="F267" s="61"/>
      <c r="G267" s="60"/>
      <c r="H267" s="224" t="s">
        <v>413</v>
      </c>
      <c r="I267" s="252" t="s">
        <v>380</v>
      </c>
      <c r="J267" s="252" t="s">
        <v>380</v>
      </c>
      <c r="K267" s="251" t="s">
        <v>380</v>
      </c>
    </row>
    <row r="268" spans="1:11" ht="21.75" customHeight="1">
      <c r="A268" s="249"/>
      <c r="B268" s="249"/>
      <c r="C268" s="56"/>
      <c r="D268" s="56"/>
      <c r="E268" s="56"/>
      <c r="F268" s="250"/>
      <c r="G268" s="248"/>
      <c r="H268" s="247"/>
      <c r="I268" s="206"/>
      <c r="J268" s="206"/>
      <c r="K268" s="246"/>
    </row>
    <row r="269" spans="1:11" ht="21.75" customHeight="1">
      <c r="A269" s="249"/>
      <c r="B269" s="249"/>
      <c r="C269" s="56"/>
      <c r="D269" s="56"/>
      <c r="E269" s="56"/>
      <c r="F269" s="56"/>
      <c r="G269" s="248"/>
      <c r="H269" s="247"/>
      <c r="I269" s="206"/>
      <c r="J269" s="206"/>
      <c r="K269" s="246"/>
    </row>
    <row r="270" spans="1:11" ht="21.75" customHeight="1">
      <c r="A270" s="249"/>
      <c r="B270" s="249"/>
      <c r="C270" s="56"/>
      <c r="D270" s="56"/>
      <c r="E270" s="56"/>
      <c r="F270" s="56"/>
      <c r="G270" s="248"/>
      <c r="H270" s="247"/>
      <c r="I270" s="206"/>
      <c r="J270" s="206"/>
      <c r="K270" s="246"/>
    </row>
    <row r="271" spans="1:11" ht="21.75" customHeight="1">
      <c r="A271" s="249"/>
      <c r="B271" s="249"/>
      <c r="C271" s="56"/>
      <c r="D271" s="56"/>
      <c r="E271" s="56"/>
      <c r="F271" s="56"/>
      <c r="G271" s="248"/>
      <c r="H271" s="247"/>
      <c r="I271" s="206"/>
      <c r="J271" s="206"/>
      <c r="K271" s="246"/>
    </row>
    <row r="272" spans="1:11" ht="21.75" customHeight="1">
      <c r="A272" s="249"/>
      <c r="B272" s="249"/>
      <c r="C272" s="56"/>
      <c r="D272" s="56"/>
      <c r="E272" s="56"/>
      <c r="F272" s="56"/>
      <c r="G272" s="248"/>
      <c r="H272" s="247"/>
      <c r="I272" s="206"/>
      <c r="J272" s="206"/>
      <c r="K272" s="246"/>
    </row>
    <row r="273" spans="1:11" ht="21.75" customHeight="1">
      <c r="A273" s="249"/>
      <c r="B273" s="249"/>
      <c r="C273" s="56"/>
      <c r="D273" s="56"/>
      <c r="E273" s="56"/>
      <c r="F273" s="56"/>
      <c r="G273" s="248"/>
      <c r="H273" s="247"/>
      <c r="I273" s="206"/>
      <c r="J273" s="206"/>
      <c r="K273" s="246"/>
    </row>
    <row r="274" spans="1:11" ht="21.75" customHeight="1">
      <c r="A274" s="249"/>
      <c r="B274" s="249"/>
      <c r="C274" s="56"/>
      <c r="D274" s="56"/>
      <c r="E274" s="56"/>
      <c r="F274" s="56"/>
      <c r="G274" s="248"/>
      <c r="H274" s="247"/>
      <c r="I274" s="206"/>
      <c r="J274" s="206"/>
      <c r="K274" s="246"/>
    </row>
    <row r="275" spans="1:11" ht="21.75" customHeight="1">
      <c r="A275" s="249"/>
      <c r="B275" s="249"/>
      <c r="C275" s="56"/>
      <c r="D275" s="56"/>
      <c r="E275" s="56"/>
      <c r="F275" s="56"/>
      <c r="G275" s="248"/>
      <c r="H275" s="247"/>
      <c r="I275" s="206"/>
      <c r="J275" s="206"/>
      <c r="K275" s="246"/>
    </row>
    <row r="276" spans="1:11" ht="21.75" customHeight="1">
      <c r="A276" s="249"/>
      <c r="B276" s="249"/>
      <c r="C276" s="56"/>
      <c r="D276" s="56"/>
      <c r="E276" s="56"/>
      <c r="F276" s="56"/>
      <c r="G276" s="248"/>
      <c r="H276" s="247"/>
      <c r="I276" s="206"/>
      <c r="J276" s="206"/>
      <c r="K276" s="246"/>
    </row>
    <row r="277" spans="1:11" ht="21.75" customHeight="1">
      <c r="A277" s="249"/>
      <c r="B277" s="249"/>
      <c r="C277" s="56"/>
      <c r="D277" s="56"/>
      <c r="E277" s="56"/>
      <c r="F277" s="56"/>
      <c r="G277" s="248"/>
      <c r="H277" s="247"/>
      <c r="I277" s="206"/>
      <c r="J277" s="206"/>
      <c r="K277" s="246"/>
    </row>
    <row r="278" spans="1:11" ht="21.75" customHeight="1">
      <c r="A278" s="249"/>
      <c r="B278" s="249"/>
      <c r="C278" s="56"/>
      <c r="D278" s="56"/>
      <c r="E278" s="56"/>
      <c r="F278" s="56"/>
      <c r="G278" s="248"/>
      <c r="H278" s="247"/>
      <c r="I278" s="206"/>
      <c r="J278" s="206"/>
      <c r="K278" s="246"/>
    </row>
    <row r="279" spans="1:11" ht="21.75" customHeight="1">
      <c r="A279" s="249"/>
      <c r="B279" s="249"/>
      <c r="C279" s="56"/>
      <c r="D279" s="56"/>
      <c r="E279" s="56"/>
      <c r="F279" s="56"/>
      <c r="G279" s="248"/>
      <c r="H279" s="247"/>
      <c r="I279" s="206"/>
      <c r="J279" s="206"/>
      <c r="K279" s="246"/>
    </row>
    <row r="280" spans="1:11" ht="21.75" customHeight="1">
      <c r="A280" s="249"/>
      <c r="B280" s="249"/>
      <c r="C280" s="56"/>
      <c r="D280" s="56"/>
      <c r="E280" s="56"/>
      <c r="F280" s="56"/>
      <c r="G280" s="248"/>
      <c r="H280" s="247"/>
      <c r="I280" s="206"/>
      <c r="J280" s="206"/>
      <c r="K280" s="246"/>
    </row>
    <row r="281" spans="1:11" ht="21.75" customHeight="1">
      <c r="A281" s="249"/>
      <c r="B281" s="249"/>
      <c r="C281" s="56"/>
      <c r="D281" s="56"/>
      <c r="E281" s="56"/>
      <c r="F281" s="56"/>
      <c r="G281" s="248"/>
      <c r="H281" s="247"/>
      <c r="I281" s="206"/>
      <c r="J281" s="206"/>
      <c r="K281" s="246"/>
    </row>
    <row r="282" spans="1:11" ht="21.75" customHeight="1">
      <c r="A282" s="249"/>
      <c r="B282" s="249"/>
      <c r="C282" s="56"/>
      <c r="D282" s="56"/>
      <c r="E282" s="56"/>
      <c r="F282" s="56"/>
      <c r="G282" s="248"/>
      <c r="H282" s="247"/>
      <c r="I282" s="206"/>
      <c r="J282" s="206"/>
      <c r="K282" s="246"/>
    </row>
    <row r="283" spans="1:11" ht="21.75" customHeight="1">
      <c r="A283" s="249"/>
      <c r="B283" s="249"/>
      <c r="C283" s="56"/>
      <c r="D283" s="56"/>
      <c r="E283" s="56"/>
      <c r="F283" s="56"/>
      <c r="G283" s="248"/>
      <c r="H283" s="247"/>
      <c r="I283" s="206"/>
      <c r="J283" s="206"/>
      <c r="K283" s="246"/>
    </row>
    <row r="284" spans="1:11" ht="21.75" customHeight="1">
      <c r="A284" s="78"/>
      <c r="B284" s="78"/>
      <c r="C284" s="61" t="s">
        <v>430</v>
      </c>
      <c r="D284" s="205"/>
      <c r="E284" s="205"/>
      <c r="F284" s="205"/>
      <c r="G284" s="60"/>
      <c r="H284" s="224" t="s">
        <v>429</v>
      </c>
      <c r="I284" s="223" t="s">
        <v>380</v>
      </c>
      <c r="J284" s="223" t="s">
        <v>380</v>
      </c>
      <c r="K284" s="203" t="s">
        <v>380</v>
      </c>
    </row>
    <row r="285" spans="1:11" ht="21.75" customHeight="1" thickBot="1">
      <c r="A285" s="78"/>
      <c r="B285" s="75"/>
      <c r="C285" s="245" t="s">
        <v>428</v>
      </c>
      <c r="D285" s="244"/>
      <c r="E285" s="244"/>
      <c r="F285" s="244"/>
      <c r="G285" s="243"/>
      <c r="H285" s="242" t="s">
        <v>394</v>
      </c>
      <c r="I285" s="241">
        <f>SUM(I240:I284)-I264</f>
        <v>16580</v>
      </c>
      <c r="J285" s="241">
        <f>SUM(J240:J284)-J264</f>
        <v>5000</v>
      </c>
      <c r="K285" s="240">
        <f>SUM(K240:K284)-K264</f>
        <v>13793.43</v>
      </c>
    </row>
    <row r="286" spans="1:11" ht="21.75" customHeight="1" thickTop="1">
      <c r="A286" s="51"/>
      <c r="B286" s="78"/>
      <c r="C286" s="78"/>
      <c r="D286" s="78"/>
      <c r="E286" s="78"/>
      <c r="F286" s="51"/>
      <c r="G286" s="51" t="s">
        <v>427</v>
      </c>
      <c r="H286" s="51"/>
      <c r="I286" s="52"/>
      <c r="J286" s="51"/>
      <c r="K286" s="50"/>
    </row>
    <row r="287" spans="1:11" ht="19.5" customHeight="1">
      <c r="A287" s="85"/>
      <c r="B287" s="78"/>
      <c r="C287" s="78"/>
      <c r="D287" s="78"/>
      <c r="E287" s="78"/>
      <c r="F287" s="78"/>
      <c r="G287" s="78"/>
      <c r="H287" s="78"/>
      <c r="I287" s="78"/>
      <c r="J287" s="78"/>
      <c r="K287" s="78"/>
    </row>
    <row r="288" spans="1:11" ht="33.75" customHeight="1">
      <c r="A288" s="78"/>
      <c r="B288" s="84" t="s">
        <v>426</v>
      </c>
      <c r="C288" s="84"/>
      <c r="D288" s="83"/>
      <c r="E288" s="83"/>
      <c r="F288" s="83"/>
      <c r="G288" s="83"/>
      <c r="H288" s="83"/>
      <c r="I288" s="83"/>
      <c r="J288" s="83"/>
      <c r="K288" s="239"/>
    </row>
    <row r="289" spans="1:11" ht="13.5" customHeight="1" thickBot="1">
      <c r="A289" s="75"/>
      <c r="B289" s="81"/>
      <c r="C289" s="80"/>
      <c r="D289" s="80"/>
      <c r="E289" s="80"/>
      <c r="F289" s="80"/>
      <c r="G289" s="80"/>
      <c r="H289" s="80"/>
      <c r="I289" s="80"/>
      <c r="J289" s="75"/>
      <c r="K289" s="75"/>
    </row>
    <row r="290" spans="1:11" ht="15.75" customHeight="1" thickTop="1">
      <c r="A290" s="78"/>
      <c r="B290" s="78"/>
      <c r="C290" s="78"/>
      <c r="D290" s="78"/>
      <c r="E290" s="78"/>
      <c r="F290" s="78"/>
      <c r="G290" s="77"/>
      <c r="H290" s="236"/>
      <c r="I290" s="238" t="s">
        <v>373</v>
      </c>
      <c r="J290" s="237"/>
      <c r="K290" s="234" t="s">
        <v>422</v>
      </c>
    </row>
    <row r="291" spans="1:11" ht="16.5" customHeight="1">
      <c r="A291" s="78"/>
      <c r="B291" s="78"/>
      <c r="C291" s="78"/>
      <c r="D291" s="226" t="s">
        <v>421</v>
      </c>
      <c r="E291" s="78"/>
      <c r="F291" s="78"/>
      <c r="G291" s="77"/>
      <c r="H291" s="236" t="s">
        <v>420</v>
      </c>
      <c r="I291" s="235" t="s">
        <v>250</v>
      </c>
      <c r="J291" s="235" t="s">
        <v>250</v>
      </c>
      <c r="K291" s="234" t="s">
        <v>370</v>
      </c>
    </row>
    <row r="292" spans="1:11" ht="15.75" customHeight="1">
      <c r="A292" s="78"/>
      <c r="B292" s="205"/>
      <c r="C292" s="205"/>
      <c r="D292" s="205"/>
      <c r="E292" s="205"/>
      <c r="F292" s="205"/>
      <c r="G292" s="233"/>
      <c r="H292" s="232"/>
      <c r="I292" s="231">
        <f>I264</f>
        <v>2018</v>
      </c>
      <c r="J292" s="231">
        <f>J264</f>
        <v>2017</v>
      </c>
      <c r="K292" s="230" t="str">
        <f>K264</f>
        <v>Cash in 2017</v>
      </c>
    </row>
    <row r="293" spans="1:11" ht="15.75">
      <c r="A293" s="51"/>
      <c r="B293" s="51"/>
      <c r="C293" s="51"/>
      <c r="D293" s="51"/>
      <c r="E293" s="51"/>
      <c r="F293" s="51"/>
      <c r="G293" s="65"/>
      <c r="H293" s="229"/>
      <c r="I293" s="228"/>
      <c r="J293" s="228"/>
      <c r="K293" s="227"/>
    </row>
    <row r="294" spans="1:11" ht="16.5" customHeight="1">
      <c r="A294" s="51"/>
      <c r="B294" s="51"/>
      <c r="C294" s="226" t="s">
        <v>419</v>
      </c>
      <c r="D294" s="51"/>
      <c r="E294" s="51"/>
      <c r="F294" s="51"/>
      <c r="G294" s="65"/>
      <c r="H294" s="229"/>
      <c r="I294" s="228"/>
      <c r="J294" s="228"/>
      <c r="K294" s="227"/>
    </row>
    <row r="295" spans="1:11" ht="15.75">
      <c r="A295" s="51"/>
      <c r="B295" s="61"/>
      <c r="C295" s="61"/>
      <c r="D295" s="61"/>
      <c r="E295" s="61"/>
      <c r="F295" s="61"/>
      <c r="G295" s="60"/>
      <c r="H295" s="224" t="s">
        <v>413</v>
      </c>
      <c r="I295" s="223" t="s">
        <v>380</v>
      </c>
      <c r="J295" s="223" t="s">
        <v>380</v>
      </c>
      <c r="K295" s="203" t="s">
        <v>380</v>
      </c>
    </row>
    <row r="296" spans="1:11" ht="21.75" customHeight="1">
      <c r="A296" s="226"/>
      <c r="B296" s="58" t="s">
        <v>418</v>
      </c>
      <c r="C296" s="225"/>
      <c r="D296" s="225"/>
      <c r="E296" s="205"/>
      <c r="F296" s="61"/>
      <c r="G296" s="60"/>
      <c r="H296" s="201" t="s">
        <v>417</v>
      </c>
      <c r="I296" s="209">
        <f aca="true" t="shared" si="0" ref="I296:K297">I7</f>
        <v>185000</v>
      </c>
      <c r="J296" s="209">
        <f>J7</f>
        <v>150000</v>
      </c>
      <c r="K296" s="208">
        <f t="shared" si="0"/>
        <v>150000</v>
      </c>
    </row>
    <row r="297" spans="1:11" ht="21.75" customHeight="1">
      <c r="A297" s="51"/>
      <c r="B297" s="58" t="s">
        <v>416</v>
      </c>
      <c r="C297" s="225"/>
      <c r="D297" s="225"/>
      <c r="E297" s="205"/>
      <c r="F297" s="202"/>
      <c r="G297" s="60"/>
      <c r="H297" s="201" t="s">
        <v>415</v>
      </c>
      <c r="I297" s="209">
        <f t="shared" si="0"/>
        <v>0</v>
      </c>
      <c r="J297" s="209">
        <f t="shared" si="0"/>
        <v>0</v>
      </c>
      <c r="K297" s="208">
        <f t="shared" si="0"/>
        <v>0</v>
      </c>
    </row>
    <row r="298" spans="1:11" ht="21.75" customHeight="1">
      <c r="A298" s="51"/>
      <c r="B298" s="58" t="s">
        <v>414</v>
      </c>
      <c r="C298" s="225"/>
      <c r="D298" s="225"/>
      <c r="E298" s="205"/>
      <c r="F298" s="202"/>
      <c r="G298" s="60"/>
      <c r="H298" s="224" t="s">
        <v>413</v>
      </c>
      <c r="I298" s="223" t="s">
        <v>380</v>
      </c>
      <c r="J298" s="223" t="s">
        <v>380</v>
      </c>
      <c r="K298" s="203" t="s">
        <v>380</v>
      </c>
    </row>
    <row r="299" spans="1:11" ht="21.75" customHeight="1">
      <c r="A299" s="51"/>
      <c r="B299" s="78"/>
      <c r="C299" s="205" t="s">
        <v>412</v>
      </c>
      <c r="D299" s="202"/>
      <c r="E299" s="202"/>
      <c r="F299" s="202"/>
      <c r="G299" s="60"/>
      <c r="H299" s="201" t="s">
        <v>411</v>
      </c>
      <c r="I299" s="209">
        <f>I55</f>
        <v>623450</v>
      </c>
      <c r="J299" s="209">
        <f>J55</f>
        <v>617550</v>
      </c>
      <c r="K299" s="208">
        <f>K55</f>
        <v>713033.1599999999</v>
      </c>
    </row>
    <row r="300" spans="1:11" ht="21.75" customHeight="1">
      <c r="A300" s="78"/>
      <c r="B300" s="78"/>
      <c r="C300" s="205" t="s">
        <v>410</v>
      </c>
      <c r="D300" s="202"/>
      <c r="E300" s="202"/>
      <c r="F300" s="202"/>
      <c r="G300" s="60"/>
      <c r="H300" s="201" t="s">
        <v>409</v>
      </c>
      <c r="I300" s="209">
        <f>I85</f>
        <v>230577</v>
      </c>
      <c r="J300" s="209">
        <f>J85</f>
        <v>230577</v>
      </c>
      <c r="K300" s="208">
        <f>K85</f>
        <v>230577</v>
      </c>
    </row>
    <row r="301" spans="1:11" ht="21.75" customHeight="1">
      <c r="A301" s="51"/>
      <c r="B301" s="78"/>
      <c r="C301" s="205" t="s">
        <v>408</v>
      </c>
      <c r="D301" s="202"/>
      <c r="E301" s="202"/>
      <c r="F301" s="202"/>
      <c r="G301" s="60"/>
      <c r="H301" s="201" t="s">
        <v>407</v>
      </c>
      <c r="I301" s="209">
        <f>I116</f>
        <v>25000</v>
      </c>
      <c r="J301" s="209">
        <f>J116</f>
        <v>25500</v>
      </c>
      <c r="K301" s="208">
        <f>K116</f>
        <v>33787.07</v>
      </c>
    </row>
    <row r="302" spans="1:11" ht="15" customHeight="1">
      <c r="A302" s="51"/>
      <c r="B302" s="78"/>
      <c r="C302" s="222"/>
      <c r="D302" s="69" t="s">
        <v>397</v>
      </c>
      <c r="E302" s="50"/>
      <c r="F302" s="50"/>
      <c r="G302" s="65"/>
      <c r="H302" s="215"/>
      <c r="I302" s="214"/>
      <c r="J302" s="214"/>
      <c r="K302" s="213"/>
    </row>
    <row r="303" spans="1:11" ht="15" customHeight="1">
      <c r="A303" s="51"/>
      <c r="B303" s="78"/>
      <c r="C303" s="218" t="s">
        <v>406</v>
      </c>
      <c r="D303" s="221" t="s">
        <v>405</v>
      </c>
      <c r="E303" s="220"/>
      <c r="F303" s="220"/>
      <c r="G303" s="219"/>
      <c r="H303" s="201" t="s">
        <v>404</v>
      </c>
      <c r="I303" s="209">
        <f>I144</f>
        <v>0</v>
      </c>
      <c r="J303" s="209">
        <f>J144</f>
        <v>0</v>
      </c>
      <c r="K303" s="208">
        <f>K144</f>
        <v>0</v>
      </c>
    </row>
    <row r="304" spans="1:11" ht="13.5" customHeight="1">
      <c r="A304" s="51"/>
      <c r="B304" s="78"/>
      <c r="C304" s="51"/>
      <c r="D304" s="69" t="s">
        <v>397</v>
      </c>
      <c r="E304" s="50"/>
      <c r="F304" s="50"/>
      <c r="G304" s="65"/>
      <c r="H304" s="215"/>
      <c r="I304" s="214"/>
      <c r="J304" s="214"/>
      <c r="K304" s="213"/>
    </row>
    <row r="305" spans="1:11" ht="15" customHeight="1">
      <c r="A305" s="51"/>
      <c r="B305" s="78"/>
      <c r="C305" s="218" t="s">
        <v>403</v>
      </c>
      <c r="D305" s="212" t="s">
        <v>402</v>
      </c>
      <c r="E305" s="202"/>
      <c r="F305" s="202"/>
      <c r="G305" s="60"/>
      <c r="H305" s="201" t="s">
        <v>401</v>
      </c>
      <c r="I305" s="209">
        <f>I173</f>
        <v>0</v>
      </c>
      <c r="J305" s="209">
        <f>J173</f>
        <v>0</v>
      </c>
      <c r="K305" s="208">
        <f>K173</f>
        <v>0</v>
      </c>
    </row>
    <row r="306" spans="1:11" ht="15" customHeight="1">
      <c r="A306" s="51"/>
      <c r="B306" s="78"/>
      <c r="C306" s="217"/>
      <c r="D306" s="216" t="s">
        <v>397</v>
      </c>
      <c r="E306" s="50"/>
      <c r="F306" s="50"/>
      <c r="G306" s="65"/>
      <c r="H306" s="215"/>
      <c r="I306" s="214"/>
      <c r="J306" s="214"/>
      <c r="K306" s="213"/>
    </row>
    <row r="307" spans="1:11" ht="15" customHeight="1">
      <c r="A307" s="51"/>
      <c r="B307" s="78"/>
      <c r="C307" s="205" t="s">
        <v>400</v>
      </c>
      <c r="D307" s="212" t="s">
        <v>399</v>
      </c>
      <c r="E307" s="202"/>
      <c r="F307" s="202"/>
      <c r="G307" s="60"/>
      <c r="H307" s="201" t="s">
        <v>398</v>
      </c>
      <c r="I307" s="209">
        <f>I229</f>
        <v>60420.4</v>
      </c>
      <c r="J307" s="209">
        <f>J229</f>
        <v>13337.730000000001</v>
      </c>
      <c r="K307" s="208">
        <f>K229</f>
        <v>13337.73</v>
      </c>
    </row>
    <row r="308" spans="1:11" ht="15" customHeight="1">
      <c r="A308" s="51"/>
      <c r="B308" s="78"/>
      <c r="C308" s="217"/>
      <c r="D308" s="216" t="s">
        <v>397</v>
      </c>
      <c r="E308" s="50"/>
      <c r="F308" s="50"/>
      <c r="G308" s="65"/>
      <c r="H308" s="215"/>
      <c r="I308" s="214"/>
      <c r="J308" s="214"/>
      <c r="K308" s="213"/>
    </row>
    <row r="309" spans="1:11" ht="15" customHeight="1" thickBot="1">
      <c r="A309" s="51"/>
      <c r="B309" s="78"/>
      <c r="C309" s="205" t="s">
        <v>396</v>
      </c>
      <c r="D309" s="212" t="s">
        <v>395</v>
      </c>
      <c r="E309" s="202"/>
      <c r="F309" s="202"/>
      <c r="G309" s="60"/>
      <c r="H309" s="201" t="s">
        <v>394</v>
      </c>
      <c r="I309" s="200">
        <f>I285</f>
        <v>16580</v>
      </c>
      <c r="J309" s="200">
        <f>J285</f>
        <v>5000</v>
      </c>
      <c r="K309" s="211">
        <f>K285</f>
        <v>13793.43</v>
      </c>
    </row>
    <row r="310" spans="1:11" ht="21.75" customHeight="1" thickBot="1">
      <c r="A310" s="51"/>
      <c r="B310" s="66"/>
      <c r="C310" s="58" t="s">
        <v>393</v>
      </c>
      <c r="D310" s="61"/>
      <c r="E310" s="202"/>
      <c r="F310" s="202"/>
      <c r="G310" s="60"/>
      <c r="H310" s="201" t="s">
        <v>392</v>
      </c>
      <c r="I310" s="200">
        <f>SUM(I299:I309)</f>
        <v>956027.4</v>
      </c>
      <c r="J310" s="200">
        <f>SUM(J299:J309)</f>
        <v>891964.73</v>
      </c>
      <c r="K310" s="211">
        <f>SUM(K299:K309)</f>
        <v>1004528.3899999999</v>
      </c>
    </row>
    <row r="311" spans="1:11" ht="21.75" customHeight="1" thickBot="1">
      <c r="A311" s="51"/>
      <c r="B311" s="58" t="s">
        <v>391</v>
      </c>
      <c r="C311" s="58"/>
      <c r="D311" s="61"/>
      <c r="E311" s="202"/>
      <c r="F311" s="202"/>
      <c r="G311" s="60"/>
      <c r="H311" s="201" t="s">
        <v>390</v>
      </c>
      <c r="I311" s="204">
        <v>130000</v>
      </c>
      <c r="J311" s="204">
        <v>130000</v>
      </c>
      <c r="K311" s="199">
        <v>154092.24</v>
      </c>
    </row>
    <row r="312" spans="1:11" ht="21.75" customHeight="1">
      <c r="A312" s="51"/>
      <c r="B312" s="58" t="s">
        <v>389</v>
      </c>
      <c r="C312" s="58"/>
      <c r="D312" s="61"/>
      <c r="E312" s="202"/>
      <c r="F312" s="202"/>
      <c r="G312" s="60"/>
      <c r="H312" s="201" t="s">
        <v>388</v>
      </c>
      <c r="I312" s="209">
        <f>SUM(I296:I297,I310:I311)</f>
        <v>1271027.4</v>
      </c>
      <c r="J312" s="209">
        <f>SUM(J296:J297,J310:J311)</f>
        <v>1171964.73</v>
      </c>
      <c r="K312" s="208">
        <f>SUM(K296:K297,K310:K311)</f>
        <v>1308620.63</v>
      </c>
    </row>
    <row r="313" spans="1:11" ht="21.75" customHeight="1">
      <c r="A313" s="51"/>
      <c r="B313" s="58" t="s">
        <v>387</v>
      </c>
      <c r="C313" s="58"/>
      <c r="D313" s="61"/>
      <c r="E313" s="202"/>
      <c r="F313" s="202"/>
      <c r="G313" s="60"/>
      <c r="H313" s="210"/>
      <c r="I313" s="209"/>
      <c r="J313" s="209"/>
      <c r="K313" s="208"/>
    </row>
    <row r="314" spans="1:11" ht="21.75" customHeight="1">
      <c r="A314" s="51"/>
      <c r="B314" s="207"/>
      <c r="C314" s="205" t="s">
        <v>386</v>
      </c>
      <c r="D314" s="61"/>
      <c r="E314" s="202"/>
      <c r="F314" s="202"/>
      <c r="G314" s="60"/>
      <c r="H314" s="201" t="s">
        <v>385</v>
      </c>
      <c r="I314" s="206">
        <v>2065218.37</v>
      </c>
      <c r="J314" s="206">
        <v>2068684.69</v>
      </c>
      <c r="K314" s="203" t="s">
        <v>380</v>
      </c>
    </row>
    <row r="315" spans="1:11" ht="21.75" customHeight="1">
      <c r="A315" s="51"/>
      <c r="B315" s="51"/>
      <c r="C315" s="205" t="s">
        <v>384</v>
      </c>
      <c r="D315" s="61"/>
      <c r="E315" s="202"/>
      <c r="F315" s="202"/>
      <c r="G315" s="60"/>
      <c r="H315" s="201" t="s">
        <v>383</v>
      </c>
      <c r="I315" s="206"/>
      <c r="J315" s="206"/>
      <c r="K315" s="203" t="s">
        <v>380</v>
      </c>
    </row>
    <row r="316" spans="1:11" ht="21.75" customHeight="1" thickBot="1">
      <c r="A316" s="51"/>
      <c r="B316" s="51"/>
      <c r="C316" s="205" t="s">
        <v>382</v>
      </c>
      <c r="D316" s="61"/>
      <c r="E316" s="202"/>
      <c r="F316" s="202"/>
      <c r="G316" s="60"/>
      <c r="H316" s="201" t="s">
        <v>381</v>
      </c>
      <c r="I316" s="204"/>
      <c r="J316" s="204"/>
      <c r="K316" s="203" t="s">
        <v>380</v>
      </c>
    </row>
    <row r="317" spans="1:11" ht="21.75" customHeight="1" thickBot="1">
      <c r="A317" s="51"/>
      <c r="B317" s="58"/>
      <c r="C317" s="58" t="s">
        <v>379</v>
      </c>
      <c r="D317" s="58"/>
      <c r="E317" s="202"/>
      <c r="F317" s="202"/>
      <c r="G317" s="60"/>
      <c r="H317" s="201" t="s">
        <v>378</v>
      </c>
      <c r="I317" s="200">
        <f>SUM(I314:I316)</f>
        <v>2065218.37</v>
      </c>
      <c r="J317" s="200">
        <f>SUM(J314:J316)</f>
        <v>2068684.69</v>
      </c>
      <c r="K317" s="199">
        <v>2107227.09</v>
      </c>
    </row>
    <row r="318" spans="1:11" ht="21.75" customHeight="1" thickBot="1">
      <c r="A318" s="51"/>
      <c r="B318" s="198" t="s">
        <v>377</v>
      </c>
      <c r="C318" s="198"/>
      <c r="D318" s="198"/>
      <c r="E318" s="197"/>
      <c r="F318" s="197"/>
      <c r="G318" s="196"/>
      <c r="H318" s="195" t="s">
        <v>376</v>
      </c>
      <c r="I318" s="194">
        <f>SUM(I312,I317)</f>
        <v>3336245.77</v>
      </c>
      <c r="J318" s="194">
        <f>SUM(J312,J317)</f>
        <v>3240649.42</v>
      </c>
      <c r="K318" s="193">
        <f>SUM(K312,K317)</f>
        <v>3415847.7199999997</v>
      </c>
    </row>
    <row r="319" spans="1:11" ht="21.75" customHeight="1" thickTop="1">
      <c r="A319" s="51"/>
      <c r="B319" s="78"/>
      <c r="C319" s="78"/>
      <c r="D319" s="78"/>
      <c r="E319" s="78"/>
      <c r="F319" s="51"/>
      <c r="G319" s="51" t="s">
        <v>375</v>
      </c>
      <c r="H319" s="51"/>
      <c r="I319" s="52"/>
      <c r="J319" s="78"/>
      <c r="K319" s="78"/>
    </row>
  </sheetData>
  <sheetProtection/>
  <printOptions/>
  <pageMargins left="0.5" right="0.507" top="0.5" bottom="0.5" header="0.5" footer="0.5"/>
  <pageSetup horizontalDpi="600" verticalDpi="600" orientation="landscape" paperSize="5" scale="86" r:id="rId1"/>
  <rowBreaks count="10" manualBreakCount="10">
    <brk id="28" max="255" man="1"/>
    <brk id="56" max="255" man="1"/>
    <brk id="86" max="255" man="1"/>
    <brk id="117" max="255" man="1"/>
    <brk id="145" max="255" man="1"/>
    <brk id="174" max="255" man="1"/>
    <brk id="202" max="255" man="1"/>
    <brk id="230" max="255" man="1"/>
    <brk id="258" max="255" man="1"/>
    <brk id="2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N332"/>
  <sheetViews>
    <sheetView defaultGridColor="0" zoomScale="115" zoomScaleNormal="115" zoomScalePageLayoutView="0" colorId="22" workbookViewId="0" topLeftCell="A294">
      <selection activeCell="A306" sqref="A306:N331"/>
    </sheetView>
  </sheetViews>
  <sheetFormatPr defaultColWidth="7.5546875" defaultRowHeight="15"/>
  <cols>
    <col min="1" max="1" width="2.88671875" style="328" customWidth="1"/>
    <col min="2" max="4" width="2.10546875" style="328" customWidth="1"/>
    <col min="5" max="5" width="10.6640625" style="328" customWidth="1"/>
    <col min="6" max="6" width="9.88671875" style="328" customWidth="1"/>
    <col min="7" max="7" width="14.99609375" style="328" customWidth="1"/>
    <col min="8" max="8" width="7.6640625" style="328" bestFit="1" customWidth="1"/>
    <col min="9" max="9" width="12.21484375" style="329" customWidth="1"/>
    <col min="10" max="10" width="11.77734375" style="328" customWidth="1"/>
    <col min="11" max="11" width="13.10546875" style="328" customWidth="1"/>
    <col min="12" max="12" width="13.77734375" style="328" customWidth="1"/>
    <col min="13" max="13" width="12.21484375" style="328" customWidth="1"/>
    <col min="14" max="14" width="11.4453125" style="328" customWidth="1"/>
    <col min="15" max="15" width="2.10546875" style="328" customWidth="1"/>
    <col min="16" max="16384" width="7.5546875" style="328" customWidth="1"/>
  </cols>
  <sheetData>
    <row r="1" spans="1:14" ht="18" customHeight="1">
      <c r="A1" s="332"/>
      <c r="B1" s="332"/>
      <c r="C1" s="332"/>
      <c r="D1" s="332"/>
      <c r="E1" s="332"/>
      <c r="F1" s="332"/>
      <c r="G1" s="332"/>
      <c r="H1" s="332"/>
      <c r="I1" s="334"/>
      <c r="J1" s="332"/>
      <c r="K1" s="332"/>
      <c r="L1" s="332"/>
      <c r="M1" s="332"/>
      <c r="N1" s="332"/>
    </row>
    <row r="2" spans="1:14" ht="33.75" customHeight="1" thickBot="1">
      <c r="A2" s="341"/>
      <c r="B2" s="341"/>
      <c r="C2" s="341"/>
      <c r="D2" s="341"/>
      <c r="E2" s="341"/>
      <c r="F2" s="341"/>
      <c r="G2" s="341"/>
      <c r="H2" s="341"/>
      <c r="I2" s="391" t="s">
        <v>585</v>
      </c>
      <c r="J2" s="341"/>
      <c r="K2" s="341"/>
      <c r="L2" s="341"/>
      <c r="M2" s="341"/>
      <c r="N2" s="341"/>
    </row>
    <row r="3" spans="1:14" ht="18" customHeight="1" thickBot="1" thickTop="1">
      <c r="A3" s="333" t="s">
        <v>584</v>
      </c>
      <c r="B3" s="332"/>
      <c r="C3" s="332"/>
      <c r="D3" s="332"/>
      <c r="E3" s="332"/>
      <c r="F3" s="332"/>
      <c r="G3" s="332"/>
      <c r="H3" s="383"/>
      <c r="I3" s="390" t="s">
        <v>372</v>
      </c>
      <c r="J3" s="387"/>
      <c r="K3" s="389"/>
      <c r="L3" s="388"/>
      <c r="M3" s="387" t="s">
        <v>1099</v>
      </c>
      <c r="N3" s="386"/>
    </row>
    <row r="4" spans="1:14" ht="18" customHeight="1" thickTop="1">
      <c r="A4" s="332"/>
      <c r="B4" s="332"/>
      <c r="C4" s="332"/>
      <c r="D4" s="332"/>
      <c r="E4" s="332"/>
      <c r="F4" s="332"/>
      <c r="G4" s="332"/>
      <c r="H4" s="383"/>
      <c r="I4" s="385"/>
      <c r="J4" s="384" t="s">
        <v>250</v>
      </c>
      <c r="K4" s="379" t="s">
        <v>1101</v>
      </c>
      <c r="L4" s="457" t="s">
        <v>1102</v>
      </c>
      <c r="M4" s="332"/>
      <c r="N4" s="383"/>
    </row>
    <row r="5" spans="1:14" ht="15" customHeight="1">
      <c r="A5" s="332"/>
      <c r="B5" s="333" t="s">
        <v>702</v>
      </c>
      <c r="C5" s="332"/>
      <c r="D5" s="332"/>
      <c r="E5" s="332"/>
      <c r="F5" s="332"/>
      <c r="G5" s="332"/>
      <c r="H5" s="382" t="s">
        <v>420</v>
      </c>
      <c r="I5" s="381" t="s">
        <v>1100</v>
      </c>
      <c r="J5" s="380" t="s">
        <v>1068</v>
      </c>
      <c r="K5" s="379" t="s">
        <v>583</v>
      </c>
      <c r="L5" s="457" t="s">
        <v>582</v>
      </c>
      <c r="M5" s="379" t="s">
        <v>368</v>
      </c>
      <c r="N5" s="378" t="s">
        <v>364</v>
      </c>
    </row>
    <row r="6" spans="1:14" ht="15.75" customHeight="1" thickBot="1">
      <c r="A6" s="341"/>
      <c r="B6" s="341"/>
      <c r="C6" s="341"/>
      <c r="D6" s="341"/>
      <c r="E6" s="341"/>
      <c r="F6" s="341"/>
      <c r="G6" s="341"/>
      <c r="H6" s="372"/>
      <c r="I6" s="376"/>
      <c r="J6" s="375"/>
      <c r="K6" s="373" t="s">
        <v>581</v>
      </c>
      <c r="L6" s="793" t="s">
        <v>580</v>
      </c>
      <c r="M6" s="373" t="s">
        <v>365</v>
      </c>
      <c r="N6" s="372"/>
    </row>
    <row r="7" spans="1:14" ht="21.75" customHeight="1" thickTop="1">
      <c r="A7" s="362" t="s">
        <v>701</v>
      </c>
      <c r="B7" s="362"/>
      <c r="C7" s="362"/>
      <c r="D7" s="362"/>
      <c r="E7" s="362"/>
      <c r="F7" s="362"/>
      <c r="G7" s="362"/>
      <c r="H7" s="400"/>
      <c r="I7" s="354"/>
      <c r="J7" s="353"/>
      <c r="K7" s="353"/>
      <c r="L7" s="353"/>
      <c r="M7" s="353"/>
      <c r="N7" s="352"/>
    </row>
    <row r="8" spans="1:14" ht="21.75" customHeight="1">
      <c r="A8" s="362"/>
      <c r="B8" s="362" t="s">
        <v>700</v>
      </c>
      <c r="C8" s="362"/>
      <c r="D8" s="362"/>
      <c r="E8" s="362"/>
      <c r="F8" s="362"/>
      <c r="G8" s="362"/>
      <c r="H8" s="350"/>
      <c r="I8" s="353"/>
      <c r="J8" s="353"/>
      <c r="K8" s="353"/>
      <c r="L8" s="353"/>
      <c r="M8" s="353"/>
      <c r="N8" s="352"/>
    </row>
    <row r="9" spans="1:14" ht="21.75" customHeight="1">
      <c r="A9" s="362"/>
      <c r="B9" s="362"/>
      <c r="C9" s="362" t="s">
        <v>595</v>
      </c>
      <c r="D9" s="362"/>
      <c r="E9" s="362"/>
      <c r="F9" s="362"/>
      <c r="G9" s="362"/>
      <c r="H9" s="350" t="s">
        <v>699</v>
      </c>
      <c r="I9" s="353"/>
      <c r="J9" s="353"/>
      <c r="K9" s="353"/>
      <c r="L9" s="353"/>
      <c r="M9" s="353"/>
      <c r="N9" s="352"/>
    </row>
    <row r="10" spans="1:14" ht="21.75" customHeight="1">
      <c r="A10" s="362"/>
      <c r="B10" s="362"/>
      <c r="C10" s="362" t="s">
        <v>611</v>
      </c>
      <c r="D10" s="362"/>
      <c r="E10" s="362"/>
      <c r="F10" s="362"/>
      <c r="G10" s="362"/>
      <c r="H10" s="350" t="s">
        <v>698</v>
      </c>
      <c r="I10" s="353">
        <v>3000</v>
      </c>
      <c r="J10" s="353">
        <v>3000</v>
      </c>
      <c r="K10" s="353"/>
      <c r="L10" s="353">
        <v>3000</v>
      </c>
      <c r="M10" s="353">
        <f>767.75+45.1</f>
        <v>812.85</v>
      </c>
      <c r="N10" s="352">
        <f>L10-M10</f>
        <v>2187.15</v>
      </c>
    </row>
    <row r="11" spans="1:14" ht="21.75" customHeight="1">
      <c r="A11" s="362"/>
      <c r="B11" s="362"/>
      <c r="C11" s="362"/>
      <c r="D11" s="362"/>
      <c r="E11" s="362"/>
      <c r="F11" s="362"/>
      <c r="G11" s="362"/>
      <c r="H11" s="350"/>
      <c r="I11" s="353"/>
      <c r="J11" s="353"/>
      <c r="K11" s="353"/>
      <c r="L11" s="353"/>
      <c r="M11" s="353"/>
      <c r="N11" s="352"/>
    </row>
    <row r="12" spans="1:14" ht="21.75" customHeight="1">
      <c r="A12" s="362"/>
      <c r="B12" s="362" t="s">
        <v>692</v>
      </c>
      <c r="C12" s="362"/>
      <c r="D12" s="362"/>
      <c r="E12" s="362"/>
      <c r="F12" s="362"/>
      <c r="G12" s="362"/>
      <c r="H12" s="350"/>
      <c r="I12" s="353"/>
      <c r="J12" s="353"/>
      <c r="K12" s="353"/>
      <c r="L12" s="353"/>
      <c r="M12" s="353"/>
      <c r="N12" s="352"/>
    </row>
    <row r="13" spans="1:14" ht="21.75" customHeight="1">
      <c r="A13" s="362"/>
      <c r="B13" s="362"/>
      <c r="C13" s="362" t="s">
        <v>609</v>
      </c>
      <c r="D13" s="362"/>
      <c r="E13" s="362"/>
      <c r="F13" s="362"/>
      <c r="G13" s="362"/>
      <c r="H13" s="350" t="s">
        <v>697</v>
      </c>
      <c r="I13" s="353">
        <v>62525</v>
      </c>
      <c r="J13" s="353">
        <v>61100</v>
      </c>
      <c r="K13" s="353"/>
      <c r="L13" s="353">
        <v>63450</v>
      </c>
      <c r="M13" s="353">
        <v>60999.92</v>
      </c>
      <c r="N13" s="352">
        <f>L13-M13</f>
        <v>2450.0800000000017</v>
      </c>
    </row>
    <row r="14" spans="1:14" ht="21.75" customHeight="1">
      <c r="A14" s="362"/>
      <c r="B14" s="362"/>
      <c r="C14" s="362" t="s">
        <v>611</v>
      </c>
      <c r="D14" s="362"/>
      <c r="E14" s="362"/>
      <c r="F14" s="362"/>
      <c r="G14" s="362"/>
      <c r="H14" s="350" t="s">
        <v>696</v>
      </c>
      <c r="I14" s="353">
        <v>25600</v>
      </c>
      <c r="J14" s="353">
        <v>25600</v>
      </c>
      <c r="K14" s="353"/>
      <c r="L14" s="353">
        <v>25600</v>
      </c>
      <c r="M14" s="353">
        <f>16270.33+2150</f>
        <v>18420.33</v>
      </c>
      <c r="N14" s="404">
        <f>L14-M14</f>
        <v>7179.669999999998</v>
      </c>
    </row>
    <row r="15" spans="1:14" ht="21.75" customHeight="1">
      <c r="A15" s="362"/>
      <c r="B15" s="362"/>
      <c r="C15" s="362"/>
      <c r="D15" s="362"/>
      <c r="E15" s="362"/>
      <c r="F15" s="362"/>
      <c r="G15" s="362"/>
      <c r="H15" s="350"/>
      <c r="I15" s="353"/>
      <c r="J15" s="353"/>
      <c r="K15" s="353"/>
      <c r="L15" s="353"/>
      <c r="M15" s="353"/>
      <c r="N15" s="352"/>
    </row>
    <row r="16" spans="1:14" ht="21.75" customHeight="1">
      <c r="A16" s="362"/>
      <c r="B16" s="362" t="s">
        <v>695</v>
      </c>
      <c r="C16" s="362"/>
      <c r="D16" s="362"/>
      <c r="E16" s="362"/>
      <c r="F16" s="362"/>
      <c r="G16" s="362"/>
      <c r="H16" s="350"/>
      <c r="I16" s="353"/>
      <c r="J16" s="353"/>
      <c r="K16" s="353"/>
      <c r="L16" s="353"/>
      <c r="M16" s="353"/>
      <c r="N16" s="352"/>
    </row>
    <row r="17" spans="1:14" ht="21.75" customHeight="1">
      <c r="A17" s="362"/>
      <c r="B17" s="362"/>
      <c r="C17" s="362" t="s">
        <v>609</v>
      </c>
      <c r="D17" s="362"/>
      <c r="E17" s="362"/>
      <c r="F17" s="362"/>
      <c r="G17" s="362"/>
      <c r="H17" s="350" t="s">
        <v>691</v>
      </c>
      <c r="I17" s="353">
        <v>54107</v>
      </c>
      <c r="J17" s="353">
        <v>52767</v>
      </c>
      <c r="K17" s="353"/>
      <c r="L17" s="353">
        <v>54798</v>
      </c>
      <c r="M17" s="353">
        <v>52029.06</v>
      </c>
      <c r="N17" s="352">
        <f>L17-M17</f>
        <v>2768.9400000000023</v>
      </c>
    </row>
    <row r="18" spans="1:14" ht="21.75" customHeight="1">
      <c r="A18" s="362"/>
      <c r="B18" s="362"/>
      <c r="C18" s="362" t="s">
        <v>611</v>
      </c>
      <c r="D18" s="362"/>
      <c r="E18" s="362"/>
      <c r="F18" s="362"/>
      <c r="G18" s="362"/>
      <c r="H18" s="350" t="s">
        <v>690</v>
      </c>
      <c r="I18" s="353">
        <v>4599</v>
      </c>
      <c r="J18" s="353">
        <v>4150</v>
      </c>
      <c r="K18" s="353"/>
      <c r="L18" s="353">
        <v>4150</v>
      </c>
      <c r="M18" s="353">
        <v>3229.98</v>
      </c>
      <c r="N18" s="352">
        <f>L18-M18</f>
        <v>920.02</v>
      </c>
    </row>
    <row r="19" spans="1:14" ht="21.75" customHeight="1">
      <c r="A19" s="362"/>
      <c r="B19" s="362"/>
      <c r="C19" s="362"/>
      <c r="D19" s="362"/>
      <c r="E19" s="362"/>
      <c r="F19" s="362"/>
      <c r="G19" s="362"/>
      <c r="H19" s="350"/>
      <c r="I19" s="353"/>
      <c r="J19" s="353"/>
      <c r="K19" s="353"/>
      <c r="L19" s="353"/>
      <c r="M19" s="353"/>
      <c r="N19" s="352"/>
    </row>
    <row r="20" spans="1:14" ht="21.75" customHeight="1">
      <c r="A20" s="362"/>
      <c r="B20" s="362" t="s">
        <v>689</v>
      </c>
      <c r="C20" s="362"/>
      <c r="D20" s="362"/>
      <c r="E20" s="362"/>
      <c r="F20" s="362"/>
      <c r="G20" s="362"/>
      <c r="H20" s="350"/>
      <c r="I20" s="353"/>
      <c r="J20" s="353"/>
      <c r="K20" s="353"/>
      <c r="L20" s="353"/>
      <c r="M20" s="354"/>
      <c r="N20" s="352"/>
    </row>
    <row r="21" spans="1:14" ht="21.75" customHeight="1">
      <c r="A21" s="362"/>
      <c r="B21" s="362"/>
      <c r="C21" s="362" t="s">
        <v>611</v>
      </c>
      <c r="D21" s="362"/>
      <c r="E21" s="362"/>
      <c r="F21" s="362"/>
      <c r="G21" s="362"/>
      <c r="H21" s="350" t="s">
        <v>688</v>
      </c>
      <c r="I21" s="353">
        <v>27800</v>
      </c>
      <c r="J21" s="353">
        <v>27800</v>
      </c>
      <c r="K21" s="353"/>
      <c r="L21" s="353">
        <v>27800</v>
      </c>
      <c r="M21" s="353">
        <v>27800</v>
      </c>
      <c r="N21" s="352">
        <f>L21-M21</f>
        <v>0</v>
      </c>
    </row>
    <row r="22" spans="1:14" ht="21.75" customHeight="1">
      <c r="A22" s="362"/>
      <c r="B22" s="362"/>
      <c r="C22" s="362"/>
      <c r="D22" s="362"/>
      <c r="E22" s="362"/>
      <c r="F22" s="362"/>
      <c r="G22" s="362"/>
      <c r="H22" s="350"/>
      <c r="I22" s="353"/>
      <c r="J22" s="353"/>
      <c r="K22" s="353"/>
      <c r="L22" s="353"/>
      <c r="M22" s="353"/>
      <c r="N22" s="352"/>
    </row>
    <row r="23" spans="1:14" ht="21.75" customHeight="1">
      <c r="A23" s="362"/>
      <c r="B23" s="362" t="s">
        <v>687</v>
      </c>
      <c r="C23" s="362"/>
      <c r="D23" s="362"/>
      <c r="E23" s="362"/>
      <c r="F23" s="362"/>
      <c r="G23" s="362"/>
      <c r="H23" s="350"/>
      <c r="I23" s="353"/>
      <c r="J23" s="353"/>
      <c r="K23" s="353"/>
      <c r="L23" s="353"/>
      <c r="M23" s="353"/>
      <c r="N23" s="352"/>
    </row>
    <row r="24" spans="1:14" ht="21.75" customHeight="1">
      <c r="A24" s="362"/>
      <c r="B24" s="362"/>
      <c r="C24" s="362" t="s">
        <v>611</v>
      </c>
      <c r="D24" s="362"/>
      <c r="E24" s="362"/>
      <c r="F24" s="362"/>
      <c r="G24" s="362"/>
      <c r="H24" s="350" t="s">
        <v>686</v>
      </c>
      <c r="I24" s="353">
        <v>14000</v>
      </c>
      <c r="J24" s="353">
        <v>14000</v>
      </c>
      <c r="K24" s="353"/>
      <c r="L24" s="353">
        <v>14000</v>
      </c>
      <c r="M24" s="353">
        <v>13694</v>
      </c>
      <c r="N24" s="404">
        <f>L24-M24</f>
        <v>306</v>
      </c>
    </row>
    <row r="25" spans="1:14" ht="21.75" customHeight="1">
      <c r="A25" s="362"/>
      <c r="B25" s="362"/>
      <c r="C25" s="362"/>
      <c r="D25" s="362"/>
      <c r="E25" s="362"/>
      <c r="F25" s="362"/>
      <c r="G25" s="362"/>
      <c r="H25" s="350"/>
      <c r="I25" s="353"/>
      <c r="J25" s="353"/>
      <c r="K25" s="353"/>
      <c r="L25" s="353"/>
      <c r="M25" s="353"/>
      <c r="N25" s="352"/>
    </row>
    <row r="26" spans="1:14" ht="21.75" customHeight="1">
      <c r="A26" s="362"/>
      <c r="B26" s="362"/>
      <c r="C26" s="362"/>
      <c r="D26" s="362"/>
      <c r="E26" s="362"/>
      <c r="F26" s="362"/>
      <c r="G26" s="362"/>
      <c r="H26" s="350"/>
      <c r="I26" s="354"/>
      <c r="J26" s="354"/>
      <c r="K26" s="353"/>
      <c r="L26" s="354"/>
      <c r="M26" s="353"/>
      <c r="N26" s="352"/>
    </row>
    <row r="27" spans="1:14" ht="21.75" customHeight="1" thickBot="1">
      <c r="A27" s="397"/>
      <c r="B27" s="397"/>
      <c r="C27" s="397"/>
      <c r="D27" s="397"/>
      <c r="E27" s="397"/>
      <c r="F27" s="397"/>
      <c r="G27" s="397"/>
      <c r="H27" s="338"/>
      <c r="I27" s="337"/>
      <c r="J27" s="336"/>
      <c r="K27" s="336"/>
      <c r="L27" s="336"/>
      <c r="M27" s="336"/>
      <c r="N27" s="335"/>
    </row>
    <row r="28" spans="1:14" ht="19.5" customHeight="1" thickTop="1">
      <c r="A28" s="332"/>
      <c r="B28" s="332"/>
      <c r="C28" s="332"/>
      <c r="D28" s="332"/>
      <c r="E28" s="332"/>
      <c r="F28" s="332"/>
      <c r="G28" s="332"/>
      <c r="H28" s="330"/>
      <c r="I28" s="334"/>
      <c r="J28" s="333" t="s">
        <v>685</v>
      </c>
      <c r="K28" s="332"/>
      <c r="L28" s="332"/>
      <c r="M28" s="332"/>
      <c r="N28" s="332"/>
    </row>
    <row r="29" spans="1:14" ht="18" customHeight="1">
      <c r="A29" s="332"/>
      <c r="B29" s="332"/>
      <c r="C29" s="332"/>
      <c r="D29" s="332"/>
      <c r="E29" s="332"/>
      <c r="F29" s="332"/>
      <c r="G29" s="332"/>
      <c r="H29" s="330"/>
      <c r="I29" s="334"/>
      <c r="J29" s="332"/>
      <c r="K29" s="332"/>
      <c r="L29" s="332"/>
      <c r="M29" s="332"/>
      <c r="N29" s="332"/>
    </row>
    <row r="30" spans="1:14" ht="33.75" customHeight="1" thickBot="1">
      <c r="A30" s="341"/>
      <c r="B30" s="341"/>
      <c r="C30" s="341"/>
      <c r="D30" s="341"/>
      <c r="E30" s="341"/>
      <c r="F30" s="341"/>
      <c r="G30" s="341"/>
      <c r="H30" s="392"/>
      <c r="I30" s="391" t="s">
        <v>585</v>
      </c>
      <c r="J30" s="341"/>
      <c r="K30" s="341"/>
      <c r="L30" s="341"/>
      <c r="M30" s="341"/>
      <c r="N30" s="341"/>
    </row>
    <row r="31" spans="1:14" ht="18" customHeight="1" thickBot="1" thickTop="1">
      <c r="A31" s="333" t="s">
        <v>584</v>
      </c>
      <c r="B31" s="332"/>
      <c r="C31" s="332"/>
      <c r="D31" s="332"/>
      <c r="E31" s="332"/>
      <c r="F31" s="332"/>
      <c r="G31" s="332"/>
      <c r="H31" s="371"/>
      <c r="I31" s="390" t="s">
        <v>372</v>
      </c>
      <c r="J31" s="387"/>
      <c r="K31" s="389"/>
      <c r="L31" s="388"/>
      <c r="M31" s="387" t="s">
        <v>1099</v>
      </c>
      <c r="N31" s="386"/>
    </row>
    <row r="32" spans="1:14" ht="18" customHeight="1" thickTop="1">
      <c r="A32" s="332"/>
      <c r="B32" s="332"/>
      <c r="C32" s="332"/>
      <c r="D32" s="332"/>
      <c r="E32" s="332"/>
      <c r="F32" s="332"/>
      <c r="G32" s="332"/>
      <c r="H32" s="371"/>
      <c r="I32" s="385"/>
      <c r="J32" s="384" t="s">
        <v>250</v>
      </c>
      <c r="K32" s="379" t="s">
        <v>1101</v>
      </c>
      <c r="L32" s="457" t="s">
        <v>1102</v>
      </c>
      <c r="M32" s="332"/>
      <c r="N32" s="383"/>
    </row>
    <row r="33" spans="1:14" ht="15" customHeight="1">
      <c r="A33" s="332"/>
      <c r="B33" s="333" t="s">
        <v>606</v>
      </c>
      <c r="C33" s="332"/>
      <c r="D33" s="332"/>
      <c r="E33" s="332"/>
      <c r="F33" s="332"/>
      <c r="G33" s="332"/>
      <c r="H33" s="382" t="s">
        <v>420</v>
      </c>
      <c r="I33" s="381" t="s">
        <v>1100</v>
      </c>
      <c r="J33" s="380" t="s">
        <v>1068</v>
      </c>
      <c r="K33" s="379" t="s">
        <v>583</v>
      </c>
      <c r="L33" s="457" t="s">
        <v>582</v>
      </c>
      <c r="M33" s="379" t="s">
        <v>368</v>
      </c>
      <c r="N33" s="378" t="s">
        <v>364</v>
      </c>
    </row>
    <row r="34" spans="1:14" ht="15.75" customHeight="1" thickBot="1">
      <c r="A34" s="341"/>
      <c r="B34" s="341"/>
      <c r="C34" s="341"/>
      <c r="D34" s="341"/>
      <c r="E34" s="341"/>
      <c r="F34" s="341"/>
      <c r="G34" s="341"/>
      <c r="H34" s="377"/>
      <c r="I34" s="376"/>
      <c r="J34" s="375"/>
      <c r="K34" s="373" t="s">
        <v>581</v>
      </c>
      <c r="L34" s="793" t="s">
        <v>580</v>
      </c>
      <c r="M34" s="373" t="s">
        <v>365</v>
      </c>
      <c r="N34" s="372"/>
    </row>
    <row r="35" spans="1:14" ht="21.75" customHeight="1" thickTop="1">
      <c r="A35" s="362" t="s">
        <v>684</v>
      </c>
      <c r="B35" s="362"/>
      <c r="C35" s="362"/>
      <c r="D35" s="362"/>
      <c r="E35" s="362"/>
      <c r="F35" s="362"/>
      <c r="G35" s="362"/>
      <c r="H35" s="400"/>
      <c r="I35" s="353"/>
      <c r="J35" s="353"/>
      <c r="K35" s="353"/>
      <c r="L35" s="353"/>
      <c r="M35" s="353"/>
      <c r="N35" s="352"/>
    </row>
    <row r="36" spans="1:14" ht="21.75" customHeight="1">
      <c r="A36" s="362"/>
      <c r="B36" s="362" t="s">
        <v>683</v>
      </c>
      <c r="C36" s="362"/>
      <c r="D36" s="362"/>
      <c r="E36" s="362"/>
      <c r="F36" s="362"/>
      <c r="G36" s="362"/>
      <c r="H36" s="400"/>
      <c r="I36" s="353"/>
      <c r="J36" s="353"/>
      <c r="K36" s="353"/>
      <c r="L36" s="353"/>
      <c r="M36" s="353"/>
      <c r="N36" s="352"/>
    </row>
    <row r="37" spans="1:14" ht="21.75" customHeight="1">
      <c r="A37" s="362"/>
      <c r="B37" s="362"/>
      <c r="C37" s="362" t="s">
        <v>609</v>
      </c>
      <c r="D37" s="362"/>
      <c r="E37" s="362"/>
      <c r="F37" s="362"/>
      <c r="G37" s="362"/>
      <c r="H37" s="350" t="s">
        <v>682</v>
      </c>
      <c r="I37" s="353">
        <v>24012</v>
      </c>
      <c r="J37" s="353">
        <v>22869</v>
      </c>
      <c r="K37" s="353"/>
      <c r="L37" s="353">
        <v>23749.57</v>
      </c>
      <c r="M37" s="353">
        <v>22868.74</v>
      </c>
      <c r="N37" s="404">
        <f>L37-M37</f>
        <v>880.8299999999981</v>
      </c>
    </row>
    <row r="38" spans="1:14" ht="21.75" customHeight="1">
      <c r="A38" s="362"/>
      <c r="B38" s="362"/>
      <c r="C38" s="362" t="s">
        <v>611</v>
      </c>
      <c r="D38" s="362"/>
      <c r="E38" s="362"/>
      <c r="F38" s="362"/>
      <c r="G38" s="362"/>
      <c r="H38" s="350" t="s">
        <v>681</v>
      </c>
      <c r="I38" s="353">
        <v>7730</v>
      </c>
      <c r="J38" s="353">
        <v>3500</v>
      </c>
      <c r="K38" s="353"/>
      <c r="L38" s="353">
        <v>3500</v>
      </c>
      <c r="M38" s="353">
        <v>2173.58</v>
      </c>
      <c r="N38" s="352">
        <f>L38-M38</f>
        <v>1326.42</v>
      </c>
    </row>
    <row r="39" spans="1:14" ht="21.75" customHeight="1">
      <c r="A39" s="362"/>
      <c r="B39" s="362"/>
      <c r="C39" s="362"/>
      <c r="D39" s="362"/>
      <c r="E39" s="362"/>
      <c r="F39" s="362"/>
      <c r="G39" s="362"/>
      <c r="H39" s="350"/>
      <c r="I39" s="353"/>
      <c r="J39" s="353"/>
      <c r="K39" s="353"/>
      <c r="L39" s="353"/>
      <c r="M39" s="353"/>
      <c r="N39" s="352"/>
    </row>
    <row r="40" spans="1:14" ht="21.75" customHeight="1">
      <c r="A40" s="362"/>
      <c r="B40" s="362" t="s">
        <v>680</v>
      </c>
      <c r="C40" s="362"/>
      <c r="D40" s="362"/>
      <c r="E40" s="362"/>
      <c r="F40" s="362"/>
      <c r="G40" s="362"/>
      <c r="H40" s="400"/>
      <c r="I40" s="353"/>
      <c r="J40" s="353"/>
      <c r="K40" s="353"/>
      <c r="L40" s="353"/>
      <c r="M40" s="353"/>
      <c r="N40" s="352"/>
    </row>
    <row r="41" spans="1:14" ht="21.75" customHeight="1">
      <c r="A41" s="362"/>
      <c r="B41" s="362"/>
      <c r="C41" s="362" t="s">
        <v>609</v>
      </c>
      <c r="D41" s="362"/>
      <c r="E41" s="362"/>
      <c r="F41" s="362"/>
      <c r="G41" s="362"/>
      <c r="H41" s="350" t="s">
        <v>679</v>
      </c>
      <c r="I41" s="353">
        <v>11204</v>
      </c>
      <c r="J41" s="353">
        <v>10930</v>
      </c>
      <c r="K41" s="353"/>
      <c r="L41" s="353">
        <v>11352</v>
      </c>
      <c r="M41" s="353">
        <v>10930.6</v>
      </c>
      <c r="N41" s="352">
        <f>L41-M41</f>
        <v>421.39999999999964</v>
      </c>
    </row>
    <row r="42" spans="1:14" ht="21.75" customHeight="1">
      <c r="A42" s="362"/>
      <c r="B42" s="362"/>
      <c r="C42" s="362" t="s">
        <v>611</v>
      </c>
      <c r="D42" s="362"/>
      <c r="E42" s="362"/>
      <c r="F42" s="362"/>
      <c r="G42" s="362"/>
      <c r="H42" s="350" t="s">
        <v>678</v>
      </c>
      <c r="I42" s="353">
        <v>2950</v>
      </c>
      <c r="J42" s="353">
        <v>2875</v>
      </c>
      <c r="K42" s="353"/>
      <c r="L42" s="353">
        <v>2875</v>
      </c>
      <c r="M42" s="353">
        <f>2175+173.6</f>
        <v>2348.6</v>
      </c>
      <c r="N42" s="352">
        <f>L42-M42</f>
        <v>526.4000000000001</v>
      </c>
    </row>
    <row r="43" spans="1:14" ht="21.75" customHeight="1">
      <c r="A43" s="362"/>
      <c r="B43" s="362"/>
      <c r="C43" s="362"/>
      <c r="D43" s="362"/>
      <c r="E43" s="362"/>
      <c r="F43" s="362"/>
      <c r="G43" s="362"/>
      <c r="H43" s="350"/>
      <c r="I43" s="353"/>
      <c r="J43" s="353"/>
      <c r="K43" s="353"/>
      <c r="L43" s="353"/>
      <c r="M43" s="353"/>
      <c r="N43" s="352"/>
    </row>
    <row r="44" spans="1:14" ht="21.75" customHeight="1">
      <c r="A44" s="362"/>
      <c r="B44" s="362" t="s">
        <v>677</v>
      </c>
      <c r="C44" s="362"/>
      <c r="D44" s="362"/>
      <c r="E44" s="362"/>
      <c r="F44" s="362"/>
      <c r="G44" s="362"/>
      <c r="H44" s="400"/>
      <c r="I44" s="353"/>
      <c r="J44" s="353"/>
      <c r="K44" s="353"/>
      <c r="L44" s="353"/>
      <c r="M44" s="353"/>
      <c r="N44" s="352"/>
    </row>
    <row r="45" spans="1:14" ht="21.75" customHeight="1">
      <c r="A45" s="362"/>
      <c r="B45" s="362"/>
      <c r="C45" s="362" t="s">
        <v>611</v>
      </c>
      <c r="D45" s="362"/>
      <c r="E45" s="362"/>
      <c r="F45" s="362"/>
      <c r="G45" s="362"/>
      <c r="H45" s="350" t="s">
        <v>676</v>
      </c>
      <c r="I45" s="353">
        <v>30000</v>
      </c>
      <c r="J45" s="353">
        <v>33000</v>
      </c>
      <c r="K45" s="353"/>
      <c r="L45" s="353">
        <v>25000</v>
      </c>
      <c r="M45" s="353">
        <v>14614.46</v>
      </c>
      <c r="N45" s="352">
        <f>L45-M45</f>
        <v>10385.54</v>
      </c>
    </row>
    <row r="46" spans="1:14" ht="21.75" customHeight="1">
      <c r="A46" s="362"/>
      <c r="B46" s="362"/>
      <c r="C46" s="362"/>
      <c r="D46" s="362"/>
      <c r="E46" s="362"/>
      <c r="F46" s="362"/>
      <c r="G46" s="362"/>
      <c r="H46" s="350"/>
      <c r="I46" s="353"/>
      <c r="J46" s="353"/>
      <c r="K46" s="353"/>
      <c r="L46" s="353"/>
      <c r="M46" s="353"/>
      <c r="N46" s="352"/>
    </row>
    <row r="47" spans="1:14" ht="21.75" customHeight="1">
      <c r="A47" s="362"/>
      <c r="B47" s="362" t="s">
        <v>675</v>
      </c>
      <c r="C47" s="362"/>
      <c r="D47" s="362"/>
      <c r="E47" s="362"/>
      <c r="F47" s="362"/>
      <c r="G47" s="362"/>
      <c r="H47" s="350"/>
      <c r="I47" s="353"/>
      <c r="J47" s="353"/>
      <c r="K47" s="353"/>
      <c r="L47" s="353"/>
      <c r="M47" s="353"/>
      <c r="N47" s="352"/>
    </row>
    <row r="48" spans="1:14" ht="21.75" customHeight="1">
      <c r="A48" s="362"/>
      <c r="B48" s="362"/>
      <c r="C48" s="362" t="s">
        <v>611</v>
      </c>
      <c r="D48" s="362"/>
      <c r="E48" s="362"/>
      <c r="F48" s="362"/>
      <c r="G48" s="362"/>
      <c r="H48" s="350" t="s">
        <v>674</v>
      </c>
      <c r="I48" s="353">
        <v>5000</v>
      </c>
      <c r="J48" s="353">
        <v>5000</v>
      </c>
      <c r="K48" s="353"/>
      <c r="L48" s="353">
        <v>5000</v>
      </c>
      <c r="M48" s="353">
        <v>3113.75</v>
      </c>
      <c r="N48" s="404">
        <f>L48-M48</f>
        <v>1886.25</v>
      </c>
    </row>
    <row r="49" spans="1:14" ht="21.75" customHeight="1">
      <c r="A49" s="362"/>
      <c r="B49" s="362"/>
      <c r="C49" s="362"/>
      <c r="D49" s="362"/>
      <c r="E49" s="362"/>
      <c r="F49" s="362"/>
      <c r="G49" s="362"/>
      <c r="H49" s="400"/>
      <c r="I49" s="353"/>
      <c r="J49" s="353"/>
      <c r="K49" s="353"/>
      <c r="L49" s="353"/>
      <c r="M49" s="353"/>
      <c r="N49" s="352"/>
    </row>
    <row r="50" spans="1:14" ht="21.75" customHeight="1">
      <c r="A50" s="839"/>
      <c r="B50" s="362" t="s">
        <v>1080</v>
      </c>
      <c r="C50" s="362"/>
      <c r="D50" s="362"/>
      <c r="E50" s="362"/>
      <c r="F50" s="362"/>
      <c r="G50" s="362"/>
      <c r="H50" s="350"/>
      <c r="I50" s="353"/>
      <c r="J50" s="353"/>
      <c r="K50" s="353"/>
      <c r="L50" s="353"/>
      <c r="M50" s="353"/>
      <c r="N50" s="352"/>
    </row>
    <row r="51" spans="1:14" ht="21.75" customHeight="1">
      <c r="A51" s="839"/>
      <c r="B51" s="362"/>
      <c r="C51" s="362" t="s">
        <v>609</v>
      </c>
      <c r="D51" s="362"/>
      <c r="E51" s="362"/>
      <c r="F51" s="362"/>
      <c r="G51" s="362"/>
      <c r="H51" s="837" t="s">
        <v>1081</v>
      </c>
      <c r="I51" s="354">
        <v>3500</v>
      </c>
      <c r="J51" s="354">
        <v>3500</v>
      </c>
      <c r="K51" s="353"/>
      <c r="L51" s="353">
        <v>3500</v>
      </c>
      <c r="M51" s="353"/>
      <c r="N51" s="404">
        <f>L51-M51</f>
        <v>3500</v>
      </c>
    </row>
    <row r="52" spans="1:14" ht="21.75" customHeight="1">
      <c r="A52" s="838"/>
      <c r="B52" s="838"/>
      <c r="C52" s="362"/>
      <c r="D52" s="362"/>
      <c r="E52" s="362"/>
      <c r="F52" s="362"/>
      <c r="G52" s="362"/>
      <c r="H52" s="420"/>
      <c r="I52" s="353"/>
      <c r="J52" s="353"/>
      <c r="K52" s="353"/>
      <c r="L52" s="353"/>
      <c r="M52" s="353"/>
      <c r="N52" s="352"/>
    </row>
    <row r="53" spans="1:14" ht="21.75" customHeight="1">
      <c r="A53" s="362"/>
      <c r="B53" s="362"/>
      <c r="C53" s="362"/>
      <c r="D53" s="362"/>
      <c r="E53" s="362"/>
      <c r="F53" s="362"/>
      <c r="G53" s="362"/>
      <c r="H53" s="350"/>
      <c r="I53" s="353"/>
      <c r="J53" s="353"/>
      <c r="K53" s="353"/>
      <c r="L53" s="353"/>
      <c r="M53" s="353"/>
      <c r="N53" s="352"/>
    </row>
    <row r="54" spans="1:14" ht="21.75" customHeight="1">
      <c r="A54" s="362"/>
      <c r="B54" s="362"/>
      <c r="C54" s="362"/>
      <c r="D54" s="362"/>
      <c r="E54" s="362"/>
      <c r="F54" s="362"/>
      <c r="G54" s="362"/>
      <c r="H54" s="420"/>
      <c r="I54" s="353"/>
      <c r="J54" s="353"/>
      <c r="K54" s="353"/>
      <c r="L54" s="353"/>
      <c r="M54" s="353"/>
      <c r="N54" s="352"/>
    </row>
    <row r="55" spans="1:14" ht="21.75" customHeight="1" thickBot="1">
      <c r="A55" s="397"/>
      <c r="B55" s="397"/>
      <c r="C55" s="397"/>
      <c r="D55" s="397"/>
      <c r="E55" s="397"/>
      <c r="F55" s="397"/>
      <c r="G55" s="397"/>
      <c r="H55" s="338"/>
      <c r="I55" s="337"/>
      <c r="J55" s="337"/>
      <c r="K55" s="336"/>
      <c r="L55" s="336"/>
      <c r="M55" s="336"/>
      <c r="N55" s="335"/>
    </row>
    <row r="56" spans="1:14" ht="19.5" customHeight="1" thickTop="1">
      <c r="A56" s="332"/>
      <c r="B56" s="332"/>
      <c r="C56" s="332"/>
      <c r="D56" s="332"/>
      <c r="E56" s="332"/>
      <c r="F56" s="332"/>
      <c r="G56" s="332"/>
      <c r="H56" s="330"/>
      <c r="I56" s="334"/>
      <c r="J56" s="333" t="s">
        <v>672</v>
      </c>
      <c r="K56" s="332"/>
      <c r="L56" s="332"/>
      <c r="M56" s="332"/>
      <c r="N56" s="332"/>
    </row>
    <row r="57" spans="1:14" ht="18" customHeight="1">
      <c r="A57" s="332"/>
      <c r="B57" s="332"/>
      <c r="C57" s="332"/>
      <c r="D57" s="332"/>
      <c r="E57" s="332"/>
      <c r="F57" s="332"/>
      <c r="G57" s="332"/>
      <c r="H57" s="330"/>
      <c r="I57" s="334"/>
      <c r="J57" s="332"/>
      <c r="K57" s="332"/>
      <c r="L57" s="332"/>
      <c r="M57" s="332"/>
      <c r="N57" s="332"/>
    </row>
    <row r="58" spans="1:14" ht="33.75" customHeight="1" thickBot="1">
      <c r="A58" s="341"/>
      <c r="B58" s="341"/>
      <c r="C58" s="341"/>
      <c r="D58" s="341"/>
      <c r="E58" s="341"/>
      <c r="F58" s="341"/>
      <c r="G58" s="341"/>
      <c r="H58" s="392"/>
      <c r="I58" s="391" t="s">
        <v>585</v>
      </c>
      <c r="J58" s="341"/>
      <c r="K58" s="341"/>
      <c r="L58" s="341"/>
      <c r="M58" s="341"/>
      <c r="N58" s="341"/>
    </row>
    <row r="59" spans="1:14" ht="18" customHeight="1" thickBot="1" thickTop="1">
      <c r="A59" s="333" t="s">
        <v>584</v>
      </c>
      <c r="B59" s="332"/>
      <c r="C59" s="332"/>
      <c r="D59" s="332"/>
      <c r="E59" s="332"/>
      <c r="F59" s="332"/>
      <c r="G59" s="332"/>
      <c r="H59" s="371"/>
      <c r="I59" s="390" t="s">
        <v>372</v>
      </c>
      <c r="J59" s="387"/>
      <c r="K59" s="389"/>
      <c r="L59" s="388"/>
      <c r="M59" s="387" t="s">
        <v>1099</v>
      </c>
      <c r="N59" s="386"/>
    </row>
    <row r="60" spans="1:14" ht="18" customHeight="1" thickTop="1">
      <c r="A60" s="332"/>
      <c r="B60" s="332"/>
      <c r="C60" s="332"/>
      <c r="D60" s="332"/>
      <c r="E60" s="332"/>
      <c r="F60" s="332"/>
      <c r="G60" s="332"/>
      <c r="H60" s="371"/>
      <c r="I60" s="385"/>
      <c r="J60" s="384" t="s">
        <v>250</v>
      </c>
      <c r="K60" s="379" t="s">
        <v>1101</v>
      </c>
      <c r="L60" s="457" t="s">
        <v>1102</v>
      </c>
      <c r="M60" s="332"/>
      <c r="N60" s="383"/>
    </row>
    <row r="61" spans="1:14" ht="15" customHeight="1">
      <c r="A61" s="332"/>
      <c r="B61" s="333" t="s">
        <v>606</v>
      </c>
      <c r="C61" s="332"/>
      <c r="D61" s="332"/>
      <c r="E61" s="332"/>
      <c r="F61" s="332"/>
      <c r="G61" s="332"/>
      <c r="H61" s="382" t="s">
        <v>420</v>
      </c>
      <c r="I61" s="381" t="s">
        <v>1100</v>
      </c>
      <c r="J61" s="380" t="s">
        <v>1068</v>
      </c>
      <c r="K61" s="379" t="s">
        <v>583</v>
      </c>
      <c r="L61" s="457" t="s">
        <v>582</v>
      </c>
      <c r="M61" s="379" t="s">
        <v>368</v>
      </c>
      <c r="N61" s="378" t="s">
        <v>364</v>
      </c>
    </row>
    <row r="62" spans="1:14" ht="15.75" customHeight="1" thickBot="1">
      <c r="A62" s="341"/>
      <c r="B62" s="341"/>
      <c r="C62" s="341"/>
      <c r="D62" s="341"/>
      <c r="E62" s="341"/>
      <c r="F62" s="341"/>
      <c r="G62" s="341"/>
      <c r="H62" s="377"/>
      <c r="I62" s="376"/>
      <c r="J62" s="375"/>
      <c r="K62" s="373" t="s">
        <v>581</v>
      </c>
      <c r="L62" s="793" t="s">
        <v>580</v>
      </c>
      <c r="M62" s="373" t="s">
        <v>365</v>
      </c>
      <c r="N62" s="372"/>
    </row>
    <row r="63" spans="1:14" ht="21.75" customHeight="1" thickTop="1">
      <c r="A63" s="362"/>
      <c r="B63" s="362"/>
      <c r="C63" s="362"/>
      <c r="D63" s="362"/>
      <c r="E63" s="362"/>
      <c r="F63" s="362"/>
      <c r="G63" s="362"/>
      <c r="H63" s="350"/>
      <c r="I63" s="353"/>
      <c r="J63" s="353"/>
      <c r="K63" s="353"/>
      <c r="L63" s="353"/>
      <c r="M63" s="353"/>
      <c r="N63" s="352"/>
    </row>
    <row r="64" spans="1:14" ht="21.75" customHeight="1">
      <c r="A64" s="362" t="s">
        <v>1005</v>
      </c>
      <c r="B64" s="362"/>
      <c r="C64" s="362"/>
      <c r="D64" s="362"/>
      <c r="E64" s="362"/>
      <c r="F64" s="362"/>
      <c r="G64" s="362"/>
      <c r="H64" s="350"/>
      <c r="I64" s="353"/>
      <c r="J64" s="353"/>
      <c r="K64" s="353"/>
      <c r="L64" s="353"/>
      <c r="M64" s="353"/>
      <c r="N64" s="352"/>
    </row>
    <row r="65" spans="1:14" ht="21.75" customHeight="1">
      <c r="A65" s="362"/>
      <c r="B65" s="362" t="s">
        <v>693</v>
      </c>
      <c r="C65" s="362"/>
      <c r="D65" s="362"/>
      <c r="E65" s="362"/>
      <c r="F65" s="362"/>
      <c r="G65" s="362"/>
      <c r="H65" s="350"/>
      <c r="I65" s="353"/>
      <c r="J65" s="353"/>
      <c r="K65" s="353"/>
      <c r="L65" s="353"/>
      <c r="M65" s="353"/>
      <c r="N65" s="352"/>
    </row>
    <row r="66" spans="1:14" ht="21.75" customHeight="1">
      <c r="A66" s="362"/>
      <c r="B66" s="362"/>
      <c r="C66" s="362" t="s">
        <v>609</v>
      </c>
      <c r="D66" s="362"/>
      <c r="E66" s="362"/>
      <c r="F66" s="362"/>
      <c r="G66" s="362"/>
      <c r="H66" s="350" t="s">
        <v>155</v>
      </c>
      <c r="I66" s="353">
        <v>14037</v>
      </c>
      <c r="J66" s="353">
        <v>13695</v>
      </c>
      <c r="K66" s="353"/>
      <c r="L66" s="353">
        <v>14225</v>
      </c>
      <c r="M66" s="353">
        <v>13694.99</v>
      </c>
      <c r="N66" s="404">
        <f>L66-M66</f>
        <v>530.0100000000002</v>
      </c>
    </row>
    <row r="67" spans="1:14" ht="21.75" customHeight="1">
      <c r="A67" s="362"/>
      <c r="B67" s="362"/>
      <c r="C67" s="362" t="s">
        <v>611</v>
      </c>
      <c r="D67" s="362"/>
      <c r="E67" s="362"/>
      <c r="F67" s="362"/>
      <c r="G67" s="362"/>
      <c r="H67" s="350" t="s">
        <v>673</v>
      </c>
      <c r="I67" s="353">
        <v>13925</v>
      </c>
      <c r="J67" s="353">
        <v>11425</v>
      </c>
      <c r="K67" s="353"/>
      <c r="L67" s="353">
        <v>11425</v>
      </c>
      <c r="M67" s="353">
        <f>11206.16+17</f>
        <v>11223.16</v>
      </c>
      <c r="N67" s="352">
        <f>L67-M67</f>
        <v>201.84000000000015</v>
      </c>
    </row>
    <row r="68" spans="1:14" ht="21.75" customHeight="1">
      <c r="A68" s="362"/>
      <c r="B68" s="362"/>
      <c r="C68" s="362"/>
      <c r="D68" s="362"/>
      <c r="E68" s="362"/>
      <c r="F68" s="362"/>
      <c r="G68" s="362"/>
      <c r="H68" s="350"/>
      <c r="I68" s="353"/>
      <c r="J68" s="353"/>
      <c r="K68" s="353"/>
      <c r="L68" s="353"/>
      <c r="M68" s="353"/>
      <c r="N68" s="352"/>
    </row>
    <row r="69" spans="1:14" ht="21.75" customHeight="1">
      <c r="A69" s="362"/>
      <c r="B69" s="362"/>
      <c r="C69" s="362"/>
      <c r="D69" s="362"/>
      <c r="E69" s="362"/>
      <c r="F69" s="362"/>
      <c r="G69" s="362"/>
      <c r="H69" s="350"/>
      <c r="I69" s="353"/>
      <c r="J69" s="353"/>
      <c r="K69" s="353"/>
      <c r="L69" s="353"/>
      <c r="M69" s="353"/>
      <c r="N69" s="352"/>
    </row>
    <row r="70" spans="1:14" ht="21.75" customHeight="1">
      <c r="A70" s="362"/>
      <c r="B70" s="362"/>
      <c r="C70" s="362"/>
      <c r="D70" s="362"/>
      <c r="E70" s="362"/>
      <c r="F70" s="362"/>
      <c r="G70" s="362"/>
      <c r="H70" s="350"/>
      <c r="I70" s="353"/>
      <c r="J70" s="353"/>
      <c r="K70" s="353"/>
      <c r="L70" s="353"/>
      <c r="M70" s="353"/>
      <c r="N70" s="352"/>
    </row>
    <row r="71" spans="1:14" ht="21.75" customHeight="1">
      <c r="A71" s="362"/>
      <c r="B71" s="362"/>
      <c r="C71" s="362"/>
      <c r="D71" s="362"/>
      <c r="E71" s="362"/>
      <c r="F71" s="362"/>
      <c r="G71" s="362"/>
      <c r="H71" s="350"/>
      <c r="I71" s="353"/>
      <c r="J71" s="353"/>
      <c r="K71" s="353"/>
      <c r="L71" s="353"/>
      <c r="M71" s="353"/>
      <c r="N71" s="352"/>
    </row>
    <row r="72" spans="1:14" ht="21.75" customHeight="1">
      <c r="A72" s="362" t="s">
        <v>671</v>
      </c>
      <c r="B72" s="362"/>
      <c r="C72" s="362"/>
      <c r="D72" s="362"/>
      <c r="E72" s="362"/>
      <c r="F72" s="362"/>
      <c r="G72" s="362"/>
      <c r="H72" s="350"/>
      <c r="I72" s="353"/>
      <c r="J72" s="353"/>
      <c r="K72" s="353"/>
      <c r="L72" s="353"/>
      <c r="M72" s="353"/>
      <c r="N72" s="352"/>
    </row>
    <row r="73" spans="1:14" ht="21.75" customHeight="1">
      <c r="A73" s="362"/>
      <c r="B73" s="362" t="s">
        <v>670</v>
      </c>
      <c r="C73" s="362"/>
      <c r="D73" s="362"/>
      <c r="E73" s="362"/>
      <c r="F73" s="362"/>
      <c r="G73" s="362"/>
      <c r="H73" s="350" t="s">
        <v>669</v>
      </c>
      <c r="I73" s="353">
        <v>89108</v>
      </c>
      <c r="J73" s="353">
        <v>96636</v>
      </c>
      <c r="K73" s="353"/>
      <c r="L73" s="353">
        <v>97866</v>
      </c>
      <c r="M73" s="353">
        <v>96730</v>
      </c>
      <c r="N73" s="352">
        <f>L73-M73</f>
        <v>1136</v>
      </c>
    </row>
    <row r="74" spans="1:14" ht="21.75" customHeight="1">
      <c r="A74" s="362"/>
      <c r="B74" s="362" t="s">
        <v>668</v>
      </c>
      <c r="C74" s="362"/>
      <c r="D74" s="362"/>
      <c r="E74" s="362"/>
      <c r="F74" s="362"/>
      <c r="G74" s="362"/>
      <c r="H74" s="350" t="s">
        <v>667</v>
      </c>
      <c r="I74" s="353">
        <v>86000</v>
      </c>
      <c r="J74" s="353">
        <v>100477</v>
      </c>
      <c r="K74" s="353"/>
      <c r="L74" s="353">
        <v>103477</v>
      </c>
      <c r="M74" s="353">
        <v>103465</v>
      </c>
      <c r="N74" s="352">
        <f>L74-M74</f>
        <v>12</v>
      </c>
    </row>
    <row r="75" spans="1:14" ht="21.75" customHeight="1">
      <c r="A75" s="362"/>
      <c r="B75" s="362" t="s">
        <v>666</v>
      </c>
      <c r="C75" s="362"/>
      <c r="D75" s="362"/>
      <c r="E75" s="362"/>
      <c r="F75" s="362"/>
      <c r="G75" s="362"/>
      <c r="H75" s="350" t="s">
        <v>665</v>
      </c>
      <c r="I75" s="353">
        <v>369302</v>
      </c>
      <c r="J75" s="353">
        <v>425735</v>
      </c>
      <c r="K75" s="353"/>
      <c r="L75" s="353">
        <v>425735</v>
      </c>
      <c r="M75" s="353">
        <v>392656.97</v>
      </c>
      <c r="N75" s="352">
        <f>L75-M75</f>
        <v>33078.03000000003</v>
      </c>
    </row>
    <row r="76" spans="1:14" ht="21.75" customHeight="1">
      <c r="A76" s="362"/>
      <c r="B76" s="362"/>
      <c r="C76" s="362"/>
      <c r="D76" s="362"/>
      <c r="E76" s="362"/>
      <c r="F76" s="362"/>
      <c r="G76" s="362"/>
      <c r="H76" s="350"/>
      <c r="I76" s="353"/>
      <c r="J76" s="353"/>
      <c r="K76" s="353"/>
      <c r="L76" s="353"/>
      <c r="M76" s="353"/>
      <c r="N76" s="352"/>
    </row>
    <row r="77" spans="1:14" ht="21.75" customHeight="1">
      <c r="A77" s="362"/>
      <c r="B77" s="362"/>
      <c r="C77" s="362"/>
      <c r="D77" s="362"/>
      <c r="E77" s="362"/>
      <c r="F77" s="362"/>
      <c r="G77" s="362"/>
      <c r="H77" s="350"/>
      <c r="I77" s="353"/>
      <c r="J77" s="353"/>
      <c r="K77" s="353"/>
      <c r="L77" s="353"/>
      <c r="M77" s="353"/>
      <c r="N77" s="352"/>
    </row>
    <row r="78" spans="1:14" ht="21.75" customHeight="1">
      <c r="A78" s="362"/>
      <c r="B78" s="362"/>
      <c r="C78" s="362"/>
      <c r="D78" s="362"/>
      <c r="E78" s="362"/>
      <c r="F78" s="362"/>
      <c r="G78" s="362"/>
      <c r="H78" s="350"/>
      <c r="I78" s="353"/>
      <c r="J78" s="353"/>
      <c r="K78" s="353"/>
      <c r="L78" s="353"/>
      <c r="M78" s="353"/>
      <c r="N78" s="352"/>
    </row>
    <row r="79" spans="1:14" ht="21.75" customHeight="1">
      <c r="A79" s="362"/>
      <c r="B79" s="362"/>
      <c r="C79" s="362"/>
      <c r="D79" s="362"/>
      <c r="E79" s="362"/>
      <c r="F79" s="362"/>
      <c r="G79" s="362"/>
      <c r="H79" s="350"/>
      <c r="I79" s="353"/>
      <c r="J79" s="353"/>
      <c r="K79" s="353"/>
      <c r="L79" s="353"/>
      <c r="M79" s="353"/>
      <c r="N79" s="352"/>
    </row>
    <row r="80" spans="1:14" ht="21.75" customHeight="1">
      <c r="A80" s="362"/>
      <c r="B80" s="362"/>
      <c r="C80" s="362"/>
      <c r="D80" s="362"/>
      <c r="E80" s="362"/>
      <c r="F80" s="362"/>
      <c r="G80" s="362"/>
      <c r="H80" s="350"/>
      <c r="I80" s="354"/>
      <c r="J80" s="354"/>
      <c r="K80" s="353"/>
      <c r="L80" s="353"/>
      <c r="M80" s="353"/>
      <c r="N80" s="352"/>
    </row>
    <row r="81" spans="1:14" ht="21.75" customHeight="1">
      <c r="A81" s="362"/>
      <c r="B81" s="362"/>
      <c r="C81" s="362"/>
      <c r="D81" s="362"/>
      <c r="E81" s="362"/>
      <c r="F81" s="362"/>
      <c r="G81" s="362"/>
      <c r="H81" s="350"/>
      <c r="I81" s="354"/>
      <c r="J81" s="353"/>
      <c r="K81" s="353"/>
      <c r="L81" s="353"/>
      <c r="M81" s="353"/>
      <c r="N81" s="352"/>
    </row>
    <row r="82" spans="1:14" ht="21.75" customHeight="1" thickBot="1">
      <c r="A82" s="397"/>
      <c r="B82" s="397"/>
      <c r="C82" s="397"/>
      <c r="D82" s="397"/>
      <c r="E82" s="397"/>
      <c r="F82" s="397"/>
      <c r="G82" s="397"/>
      <c r="H82" s="338"/>
      <c r="I82" s="337"/>
      <c r="J82" s="336"/>
      <c r="K82" s="336"/>
      <c r="L82" s="336"/>
      <c r="M82" s="336"/>
      <c r="N82" s="335"/>
    </row>
    <row r="83" spans="1:14" ht="19.5" customHeight="1" thickTop="1">
      <c r="A83" s="332"/>
      <c r="B83" s="332"/>
      <c r="C83" s="332"/>
      <c r="D83" s="332"/>
      <c r="E83" s="332"/>
      <c r="F83" s="332"/>
      <c r="G83" s="332"/>
      <c r="H83" s="330"/>
      <c r="I83" s="334"/>
      <c r="J83" s="333" t="s">
        <v>662</v>
      </c>
      <c r="K83" s="332"/>
      <c r="L83" s="332"/>
      <c r="M83" s="332"/>
      <c r="N83" s="332"/>
    </row>
    <row r="84" spans="1:14" ht="18" customHeight="1">
      <c r="A84" s="332"/>
      <c r="B84" s="332"/>
      <c r="C84" s="332"/>
      <c r="D84" s="332"/>
      <c r="E84" s="332"/>
      <c r="F84" s="332"/>
      <c r="G84" s="332"/>
      <c r="H84" s="330"/>
      <c r="I84" s="334"/>
      <c r="J84" s="332"/>
      <c r="K84" s="332"/>
      <c r="L84" s="332"/>
      <c r="M84" s="332"/>
      <c r="N84" s="332"/>
    </row>
    <row r="85" spans="1:14" ht="33.75" customHeight="1" thickBot="1">
      <c r="A85" s="341"/>
      <c r="B85" s="341"/>
      <c r="C85" s="341"/>
      <c r="D85" s="341"/>
      <c r="E85" s="341"/>
      <c r="F85" s="341"/>
      <c r="G85" s="341"/>
      <c r="H85" s="392"/>
      <c r="I85" s="391" t="s">
        <v>585</v>
      </c>
      <c r="J85" s="341"/>
      <c r="K85" s="341"/>
      <c r="L85" s="341"/>
      <c r="M85" s="341"/>
      <c r="N85" s="341"/>
    </row>
    <row r="86" spans="1:14" ht="18" customHeight="1" thickBot="1" thickTop="1">
      <c r="A86" s="333" t="s">
        <v>584</v>
      </c>
      <c r="B86" s="332"/>
      <c r="C86" s="332"/>
      <c r="D86" s="332"/>
      <c r="E86" s="332"/>
      <c r="F86" s="332"/>
      <c r="G86" s="332"/>
      <c r="H86" s="371"/>
      <c r="I86" s="390" t="s">
        <v>372</v>
      </c>
      <c r="J86" s="387"/>
      <c r="K86" s="389"/>
      <c r="L86" s="388"/>
      <c r="M86" s="387" t="s">
        <v>1099</v>
      </c>
      <c r="N86" s="386"/>
    </row>
    <row r="87" spans="1:14" ht="18" customHeight="1" thickTop="1">
      <c r="A87" s="332"/>
      <c r="B87" s="332"/>
      <c r="C87" s="332"/>
      <c r="D87" s="332"/>
      <c r="E87" s="332"/>
      <c r="F87" s="332"/>
      <c r="G87" s="332"/>
      <c r="H87" s="371"/>
      <c r="I87" s="385"/>
      <c r="J87" s="384" t="s">
        <v>250</v>
      </c>
      <c r="K87" s="379" t="s">
        <v>1101</v>
      </c>
      <c r="L87" s="457" t="s">
        <v>1102</v>
      </c>
      <c r="M87" s="332"/>
      <c r="N87" s="383"/>
    </row>
    <row r="88" spans="1:14" ht="15" customHeight="1">
      <c r="A88" s="332"/>
      <c r="B88" s="333" t="s">
        <v>606</v>
      </c>
      <c r="C88" s="332"/>
      <c r="D88" s="332"/>
      <c r="E88" s="332"/>
      <c r="F88" s="332"/>
      <c r="G88" s="332"/>
      <c r="H88" s="382" t="s">
        <v>420</v>
      </c>
      <c r="I88" s="381" t="s">
        <v>1100</v>
      </c>
      <c r="J88" s="380" t="s">
        <v>1068</v>
      </c>
      <c r="K88" s="379" t="s">
        <v>583</v>
      </c>
      <c r="L88" s="457" t="s">
        <v>582</v>
      </c>
      <c r="M88" s="379" t="s">
        <v>368</v>
      </c>
      <c r="N88" s="378" t="s">
        <v>364</v>
      </c>
    </row>
    <row r="89" spans="1:14" ht="15.75" customHeight="1" thickBot="1">
      <c r="A89" s="341"/>
      <c r="B89" s="341"/>
      <c r="C89" s="341"/>
      <c r="D89" s="341"/>
      <c r="E89" s="341"/>
      <c r="F89" s="341"/>
      <c r="G89" s="341"/>
      <c r="H89" s="377"/>
      <c r="I89" s="376"/>
      <c r="J89" s="375"/>
      <c r="K89" s="373" t="s">
        <v>581</v>
      </c>
      <c r="L89" s="793" t="s">
        <v>580</v>
      </c>
      <c r="M89" s="373" t="s">
        <v>365</v>
      </c>
      <c r="N89" s="372"/>
    </row>
    <row r="90" spans="1:14" ht="21.75" customHeight="1" thickTop="1">
      <c r="A90" s="362" t="s">
        <v>661</v>
      </c>
      <c r="B90" s="362"/>
      <c r="C90" s="362"/>
      <c r="D90" s="362"/>
      <c r="E90" s="362"/>
      <c r="F90" s="362"/>
      <c r="G90" s="362"/>
      <c r="H90" s="350"/>
      <c r="I90" s="353"/>
      <c r="J90" s="353"/>
      <c r="K90" s="353"/>
      <c r="L90" s="353"/>
      <c r="M90" s="353"/>
      <c r="N90" s="352"/>
    </row>
    <row r="91" spans="1:14" ht="21.75" customHeight="1">
      <c r="A91" s="362"/>
      <c r="B91" s="362" t="s">
        <v>660</v>
      </c>
      <c r="C91" s="362"/>
      <c r="D91" s="362"/>
      <c r="E91" s="362"/>
      <c r="F91" s="362"/>
      <c r="G91" s="362"/>
      <c r="H91" s="350"/>
      <c r="I91" s="353"/>
      <c r="J91" s="353"/>
      <c r="K91" s="353"/>
      <c r="L91" s="353"/>
      <c r="M91" s="353"/>
      <c r="N91" s="352"/>
    </row>
    <row r="92" spans="1:14" ht="21.75" customHeight="1">
      <c r="A92" s="362"/>
      <c r="B92" s="362"/>
      <c r="C92" s="362" t="s">
        <v>609</v>
      </c>
      <c r="D92" s="362"/>
      <c r="E92" s="362"/>
      <c r="F92" s="362"/>
      <c r="G92" s="362"/>
      <c r="H92" s="350" t="s">
        <v>659</v>
      </c>
      <c r="I92" s="353">
        <v>502908</v>
      </c>
      <c r="J92" s="353">
        <v>498562</v>
      </c>
      <c r="K92" s="353"/>
      <c r="L92" s="353">
        <v>506604</v>
      </c>
      <c r="M92" s="353">
        <v>488424.73</v>
      </c>
      <c r="N92" s="352">
        <f>L92-M92</f>
        <v>18179.27000000002</v>
      </c>
    </row>
    <row r="93" spans="1:14" ht="21.75" customHeight="1">
      <c r="A93" s="362"/>
      <c r="B93" s="362"/>
      <c r="C93" s="362" t="s">
        <v>611</v>
      </c>
      <c r="D93" s="362"/>
      <c r="E93" s="362"/>
      <c r="F93" s="362"/>
      <c r="G93" s="362"/>
      <c r="H93" s="350" t="s">
        <v>658</v>
      </c>
      <c r="I93" s="353">
        <v>48034</v>
      </c>
      <c r="J93" s="353">
        <v>50300</v>
      </c>
      <c r="K93" s="353"/>
      <c r="L93" s="353">
        <v>50300</v>
      </c>
      <c r="M93" s="353">
        <f>37195.69+1516.42</f>
        <v>38712.11</v>
      </c>
      <c r="N93" s="352">
        <f>L93-M93</f>
        <v>11587.89</v>
      </c>
    </row>
    <row r="94" spans="1:14" ht="21.75" customHeight="1">
      <c r="A94" s="362"/>
      <c r="B94" s="362"/>
      <c r="C94" s="362"/>
      <c r="D94" s="362"/>
      <c r="E94" s="362"/>
      <c r="F94" s="362"/>
      <c r="G94" s="362"/>
      <c r="H94" s="350"/>
      <c r="I94" s="353"/>
      <c r="J94" s="353"/>
      <c r="K94" s="353"/>
      <c r="L94" s="353"/>
      <c r="M94" s="353"/>
      <c r="N94" s="352"/>
    </row>
    <row r="95" spans="1:14" ht="21.75" customHeight="1">
      <c r="A95" s="362"/>
      <c r="B95" s="362" t="s">
        <v>156</v>
      </c>
      <c r="C95" s="362"/>
      <c r="D95" s="362"/>
      <c r="E95" s="362"/>
      <c r="F95" s="362"/>
      <c r="G95" s="362"/>
      <c r="H95" s="350"/>
      <c r="I95" s="353"/>
      <c r="J95" s="353"/>
      <c r="K95" s="353"/>
      <c r="L95" s="353"/>
      <c r="M95" s="353"/>
      <c r="N95" s="352"/>
    </row>
    <row r="96" spans="1:14" ht="21.75" customHeight="1">
      <c r="A96" s="362"/>
      <c r="B96" s="362"/>
      <c r="C96" s="362" t="s">
        <v>611</v>
      </c>
      <c r="D96" s="362"/>
      <c r="E96" s="362"/>
      <c r="F96" s="362"/>
      <c r="G96" s="362"/>
      <c r="H96" s="350" t="s">
        <v>157</v>
      </c>
      <c r="I96" s="353">
        <v>750</v>
      </c>
      <c r="J96" s="353">
        <v>750</v>
      </c>
      <c r="K96" s="353"/>
      <c r="L96" s="353">
        <v>750</v>
      </c>
      <c r="M96" s="353">
        <v>168.48</v>
      </c>
      <c r="N96" s="352">
        <f>L96-M96</f>
        <v>581.52</v>
      </c>
    </row>
    <row r="97" spans="1:14" ht="21.75" customHeight="1">
      <c r="A97" s="362"/>
      <c r="B97" s="362"/>
      <c r="C97" s="362"/>
      <c r="D97" s="362"/>
      <c r="E97" s="362"/>
      <c r="F97" s="362"/>
      <c r="G97" s="362"/>
      <c r="H97" s="350"/>
      <c r="I97" s="353"/>
      <c r="J97" s="353"/>
      <c r="K97" s="353"/>
      <c r="L97" s="353"/>
      <c r="M97" s="353"/>
      <c r="N97" s="352"/>
    </row>
    <row r="98" spans="1:14" ht="21.75" customHeight="1">
      <c r="A98" s="362"/>
      <c r="B98" s="362" t="s">
        <v>1004</v>
      </c>
      <c r="C98" s="362"/>
      <c r="D98" s="362"/>
      <c r="E98" s="362"/>
      <c r="F98" s="362"/>
      <c r="G98" s="362"/>
      <c r="H98" s="350"/>
      <c r="I98" s="353"/>
      <c r="J98" s="353"/>
      <c r="K98" s="353"/>
      <c r="L98" s="353"/>
      <c r="M98" s="353"/>
      <c r="N98" s="352"/>
    </row>
    <row r="99" spans="1:14" ht="21.75" customHeight="1">
      <c r="A99" s="362"/>
      <c r="B99" s="362"/>
      <c r="C99" s="362" t="s">
        <v>609</v>
      </c>
      <c r="D99" s="362"/>
      <c r="E99" s="362"/>
      <c r="F99" s="362"/>
      <c r="G99" s="362"/>
      <c r="H99" s="350" t="s">
        <v>657</v>
      </c>
      <c r="I99" s="353">
        <v>5411</v>
      </c>
      <c r="J99" s="353">
        <v>5279</v>
      </c>
      <c r="K99" s="353"/>
      <c r="L99" s="353">
        <v>5484</v>
      </c>
      <c r="M99" s="353">
        <v>5278.69</v>
      </c>
      <c r="N99" s="352">
        <f>L99-M99</f>
        <v>205.3100000000004</v>
      </c>
    </row>
    <row r="100" spans="1:14" ht="21.75" customHeight="1">
      <c r="A100" s="362"/>
      <c r="B100" s="362"/>
      <c r="C100" s="362" t="s">
        <v>611</v>
      </c>
      <c r="D100" s="362"/>
      <c r="E100" s="362"/>
      <c r="F100" s="362"/>
      <c r="G100" s="362"/>
      <c r="H100" s="350" t="s">
        <v>656</v>
      </c>
      <c r="I100" s="353">
        <v>1500</v>
      </c>
      <c r="J100" s="353">
        <v>1000</v>
      </c>
      <c r="K100" s="353"/>
      <c r="L100" s="353">
        <v>1600</v>
      </c>
      <c r="M100" s="353">
        <v>1418.4</v>
      </c>
      <c r="N100" s="352">
        <f>L100-M100</f>
        <v>181.5999999999999</v>
      </c>
    </row>
    <row r="101" spans="1:14" ht="21.75" customHeight="1">
      <c r="A101" s="362"/>
      <c r="B101" s="362"/>
      <c r="C101" s="362"/>
      <c r="D101" s="362"/>
      <c r="E101" s="362"/>
      <c r="F101" s="362"/>
      <c r="G101" s="362"/>
      <c r="H101" s="350"/>
      <c r="I101" s="353"/>
      <c r="J101" s="353"/>
      <c r="K101" s="353"/>
      <c r="L101" s="353"/>
      <c r="M101" s="353"/>
      <c r="N101" s="352"/>
    </row>
    <row r="102" spans="1:14" ht="21.75" customHeight="1">
      <c r="A102" s="362"/>
      <c r="B102" s="362" t="s">
        <v>1003</v>
      </c>
      <c r="C102" s="362"/>
      <c r="D102" s="362"/>
      <c r="E102" s="362"/>
      <c r="F102" s="362"/>
      <c r="G102" s="362"/>
      <c r="H102" s="350"/>
      <c r="I102" s="353"/>
      <c r="J102" s="353"/>
      <c r="K102" s="353"/>
      <c r="L102" s="353"/>
      <c r="M102" s="353"/>
      <c r="N102" s="352"/>
    </row>
    <row r="103" spans="1:14" ht="21.75" customHeight="1">
      <c r="A103" s="362"/>
      <c r="B103" s="362"/>
      <c r="C103" s="362" t="s">
        <v>611</v>
      </c>
      <c r="D103" s="362"/>
      <c r="E103" s="362"/>
      <c r="F103" s="362"/>
      <c r="G103" s="362"/>
      <c r="H103" s="350" t="s">
        <v>656</v>
      </c>
      <c r="I103" s="353">
        <v>25000</v>
      </c>
      <c r="J103" s="353">
        <v>25000</v>
      </c>
      <c r="K103" s="353"/>
      <c r="L103" s="353">
        <v>25000</v>
      </c>
      <c r="M103" s="354">
        <f>20872.2+2348</f>
        <v>23220.2</v>
      </c>
      <c r="N103" s="404">
        <f>L103-M103</f>
        <v>1779.7999999999993</v>
      </c>
    </row>
    <row r="104" spans="1:14" ht="21.75" customHeight="1">
      <c r="A104" s="362"/>
      <c r="B104" s="362"/>
      <c r="C104" s="362"/>
      <c r="D104" s="362"/>
      <c r="E104" s="362"/>
      <c r="F104" s="362"/>
      <c r="G104" s="362"/>
      <c r="H104" s="350"/>
      <c r="I104" s="353"/>
      <c r="J104" s="353"/>
      <c r="K104" s="353"/>
      <c r="L104" s="353"/>
      <c r="M104" s="353"/>
      <c r="N104" s="352"/>
    </row>
    <row r="105" spans="1:14" ht="21.75" customHeight="1">
      <c r="A105" s="362"/>
      <c r="B105" s="362"/>
      <c r="C105" s="362"/>
      <c r="D105" s="362"/>
      <c r="E105" s="362"/>
      <c r="F105" s="362"/>
      <c r="G105" s="362"/>
      <c r="H105" s="350"/>
      <c r="I105" s="353"/>
      <c r="J105" s="353"/>
      <c r="K105" s="353"/>
      <c r="L105" s="353"/>
      <c r="M105" s="353"/>
      <c r="N105" s="352"/>
    </row>
    <row r="106" spans="1:14" ht="21.75" customHeight="1">
      <c r="A106" s="362"/>
      <c r="B106" s="362"/>
      <c r="C106" s="362"/>
      <c r="D106" s="362"/>
      <c r="E106" s="362"/>
      <c r="F106" s="362"/>
      <c r="G106" s="362"/>
      <c r="H106" s="350"/>
      <c r="I106" s="353"/>
      <c r="J106" s="353"/>
      <c r="K106" s="353"/>
      <c r="L106" s="353"/>
      <c r="M106" s="353"/>
      <c r="N106" s="352"/>
    </row>
    <row r="107" spans="1:14" ht="21.75" customHeight="1">
      <c r="A107" s="362"/>
      <c r="B107" s="362"/>
      <c r="C107" s="362"/>
      <c r="D107" s="362"/>
      <c r="E107" s="362"/>
      <c r="F107" s="362"/>
      <c r="G107" s="362"/>
      <c r="H107" s="350"/>
      <c r="I107" s="353"/>
      <c r="J107" s="353"/>
      <c r="K107" s="353"/>
      <c r="L107" s="353"/>
      <c r="M107" s="353"/>
      <c r="N107" s="352"/>
    </row>
    <row r="108" spans="1:14" ht="21.75" customHeight="1">
      <c r="A108" s="362"/>
      <c r="B108" s="362"/>
      <c r="C108" s="362"/>
      <c r="D108" s="362"/>
      <c r="E108" s="362"/>
      <c r="F108" s="362"/>
      <c r="G108" s="362"/>
      <c r="H108" s="350"/>
      <c r="I108" s="353"/>
      <c r="J108" s="353"/>
      <c r="K108" s="353"/>
      <c r="L108" s="353"/>
      <c r="M108" s="353"/>
      <c r="N108" s="352"/>
    </row>
    <row r="109" spans="1:14" ht="21.75" customHeight="1">
      <c r="A109" s="362"/>
      <c r="B109" s="362"/>
      <c r="C109" s="362"/>
      <c r="D109" s="362"/>
      <c r="E109" s="362"/>
      <c r="F109" s="362"/>
      <c r="G109" s="362"/>
      <c r="H109" s="350"/>
      <c r="I109" s="354"/>
      <c r="J109" s="354"/>
      <c r="K109" s="353"/>
      <c r="L109" s="353"/>
      <c r="M109" s="353"/>
      <c r="N109" s="352"/>
    </row>
    <row r="110" spans="1:14" ht="21.75" customHeight="1" thickBot="1">
      <c r="A110" s="397"/>
      <c r="B110" s="397"/>
      <c r="C110" s="397"/>
      <c r="D110" s="397"/>
      <c r="E110" s="397"/>
      <c r="F110" s="397"/>
      <c r="G110" s="397"/>
      <c r="H110" s="338"/>
      <c r="I110" s="337"/>
      <c r="J110" s="336"/>
      <c r="K110" s="336"/>
      <c r="L110" s="336"/>
      <c r="M110" s="336"/>
      <c r="N110" s="335"/>
    </row>
    <row r="111" spans="1:14" ht="19.5" customHeight="1" thickTop="1">
      <c r="A111" s="332"/>
      <c r="B111" s="332"/>
      <c r="C111" s="332"/>
      <c r="D111" s="332"/>
      <c r="E111" s="332"/>
      <c r="F111" s="332"/>
      <c r="G111" s="332"/>
      <c r="H111" s="330"/>
      <c r="I111" s="334"/>
      <c r="J111" s="333" t="s">
        <v>655</v>
      </c>
      <c r="K111" s="332"/>
      <c r="L111" s="332"/>
      <c r="M111" s="332"/>
      <c r="N111" s="332"/>
    </row>
    <row r="112" spans="1:14" ht="18" customHeight="1">
      <c r="A112" s="332"/>
      <c r="B112" s="332"/>
      <c r="C112" s="332"/>
      <c r="D112" s="332"/>
      <c r="E112" s="332"/>
      <c r="F112" s="332"/>
      <c r="G112" s="332"/>
      <c r="H112" s="330"/>
      <c r="I112" s="334"/>
      <c r="J112" s="332"/>
      <c r="K112" s="332"/>
      <c r="L112" s="332"/>
      <c r="M112" s="332"/>
      <c r="N112" s="332"/>
    </row>
    <row r="113" spans="1:14" ht="33.75" customHeight="1" thickBot="1">
      <c r="A113" s="341"/>
      <c r="B113" s="341"/>
      <c r="C113" s="341"/>
      <c r="D113" s="341"/>
      <c r="E113" s="341"/>
      <c r="F113" s="341"/>
      <c r="G113" s="341"/>
      <c r="H113" s="392"/>
      <c r="I113" s="391" t="s">
        <v>585</v>
      </c>
      <c r="J113" s="341"/>
      <c r="K113" s="341"/>
      <c r="L113" s="341"/>
      <c r="M113" s="341"/>
      <c r="N113" s="341"/>
    </row>
    <row r="114" spans="1:14" ht="18" customHeight="1" thickBot="1" thickTop="1">
      <c r="A114" s="333" t="s">
        <v>584</v>
      </c>
      <c r="B114" s="332"/>
      <c r="C114" s="332"/>
      <c r="D114" s="332"/>
      <c r="E114" s="332"/>
      <c r="F114" s="332"/>
      <c r="G114" s="332"/>
      <c r="H114" s="371"/>
      <c r="I114" s="390" t="s">
        <v>372</v>
      </c>
      <c r="J114" s="387"/>
      <c r="K114" s="389"/>
      <c r="L114" s="388"/>
      <c r="M114" s="387" t="s">
        <v>1099</v>
      </c>
      <c r="N114" s="386"/>
    </row>
    <row r="115" spans="1:14" ht="18" customHeight="1" thickTop="1">
      <c r="A115" s="332"/>
      <c r="B115" s="332"/>
      <c r="C115" s="332"/>
      <c r="D115" s="332"/>
      <c r="E115" s="332"/>
      <c r="F115" s="332"/>
      <c r="G115" s="332"/>
      <c r="H115" s="371"/>
      <c r="I115" s="385"/>
      <c r="J115" s="384" t="s">
        <v>250</v>
      </c>
      <c r="K115" s="379" t="s">
        <v>1101</v>
      </c>
      <c r="L115" s="457" t="s">
        <v>1102</v>
      </c>
      <c r="M115" s="332"/>
      <c r="N115" s="383"/>
    </row>
    <row r="116" spans="1:14" ht="15" customHeight="1">
      <c r="A116" s="332"/>
      <c r="B116" s="333" t="s">
        <v>606</v>
      </c>
      <c r="C116" s="332"/>
      <c r="D116" s="332"/>
      <c r="E116" s="332"/>
      <c r="F116" s="332"/>
      <c r="G116" s="332"/>
      <c r="H116" s="382" t="s">
        <v>420</v>
      </c>
      <c r="I116" s="381" t="s">
        <v>1100</v>
      </c>
      <c r="J116" s="380" t="s">
        <v>1068</v>
      </c>
      <c r="K116" s="379" t="s">
        <v>583</v>
      </c>
      <c r="L116" s="457" t="s">
        <v>582</v>
      </c>
      <c r="M116" s="379" t="s">
        <v>368</v>
      </c>
      <c r="N116" s="378" t="s">
        <v>364</v>
      </c>
    </row>
    <row r="117" spans="1:14" ht="15.75" customHeight="1" thickBot="1">
      <c r="A117" s="341"/>
      <c r="B117" s="341"/>
      <c r="C117" s="341"/>
      <c r="D117" s="341"/>
      <c r="E117" s="341"/>
      <c r="F117" s="341"/>
      <c r="G117" s="341"/>
      <c r="H117" s="377"/>
      <c r="I117" s="376"/>
      <c r="J117" s="375"/>
      <c r="K117" s="373" t="s">
        <v>581</v>
      </c>
      <c r="L117" s="793" t="s">
        <v>580</v>
      </c>
      <c r="M117" s="373" t="s">
        <v>365</v>
      </c>
      <c r="N117" s="372"/>
    </row>
    <row r="118" spans="1:14" ht="21.75" customHeight="1" thickTop="1">
      <c r="A118" s="362" t="s">
        <v>654</v>
      </c>
      <c r="B118" s="419"/>
      <c r="C118" s="362"/>
      <c r="D118" s="362"/>
      <c r="E118" s="362"/>
      <c r="F118" s="362"/>
      <c r="G118" s="362"/>
      <c r="H118" s="350"/>
      <c r="I118" s="353"/>
      <c r="J118" s="353"/>
      <c r="K118" s="353"/>
      <c r="L118" s="353"/>
      <c r="M118" s="353"/>
      <c r="N118" s="352"/>
    </row>
    <row r="119" spans="1:14" ht="21.75" customHeight="1">
      <c r="A119" s="362"/>
      <c r="B119" s="362" t="s">
        <v>653</v>
      </c>
      <c r="C119" s="362"/>
      <c r="D119" s="362"/>
      <c r="E119" s="362"/>
      <c r="F119" s="362"/>
      <c r="G119" s="362"/>
      <c r="H119" s="350"/>
      <c r="I119" s="353"/>
      <c r="J119" s="353"/>
      <c r="K119" s="353"/>
      <c r="L119" s="353"/>
      <c r="M119" s="353"/>
      <c r="N119" s="352"/>
    </row>
    <row r="120" spans="1:14" ht="21.75" customHeight="1">
      <c r="A120" s="362"/>
      <c r="B120" s="362"/>
      <c r="C120" s="362" t="s">
        <v>609</v>
      </c>
      <c r="D120" s="362"/>
      <c r="E120" s="362"/>
      <c r="F120" s="362"/>
      <c r="G120" s="362"/>
      <c r="H120" s="350" t="s">
        <v>652</v>
      </c>
      <c r="I120" s="353">
        <v>199183</v>
      </c>
      <c r="J120" s="353">
        <v>183879</v>
      </c>
      <c r="K120" s="353"/>
      <c r="L120" s="353">
        <v>193879</v>
      </c>
      <c r="M120" s="353">
        <v>185732.08</v>
      </c>
      <c r="N120" s="352">
        <f>L120-M120</f>
        <v>8146.920000000013</v>
      </c>
    </row>
    <row r="121" spans="1:14" ht="21.75" customHeight="1">
      <c r="A121" s="362"/>
      <c r="B121" s="362"/>
      <c r="C121" s="362" t="s">
        <v>611</v>
      </c>
      <c r="D121" s="362"/>
      <c r="E121" s="362"/>
      <c r="F121" s="362"/>
      <c r="G121" s="362"/>
      <c r="H121" s="350" t="s">
        <v>651</v>
      </c>
      <c r="I121" s="353">
        <v>47100</v>
      </c>
      <c r="J121" s="353">
        <v>47100</v>
      </c>
      <c r="K121" s="353"/>
      <c r="L121" s="353">
        <v>47100</v>
      </c>
      <c r="M121" s="353">
        <f>38879.04+5924.43</f>
        <v>44803.47</v>
      </c>
      <c r="N121" s="352">
        <f>L121-M121</f>
        <v>2296.529999999999</v>
      </c>
    </row>
    <row r="122" spans="1:14" ht="21.75" customHeight="1">
      <c r="A122" s="362"/>
      <c r="B122" s="362"/>
      <c r="C122" s="362"/>
      <c r="D122" s="362"/>
      <c r="E122" s="362"/>
      <c r="F122" s="362"/>
      <c r="G122" s="362"/>
      <c r="H122" s="350"/>
      <c r="I122" s="353"/>
      <c r="J122" s="353"/>
      <c r="K122" s="353"/>
      <c r="L122" s="353"/>
      <c r="M122" s="353"/>
      <c r="N122" s="352"/>
    </row>
    <row r="123" spans="1:14" ht="21.75" customHeight="1">
      <c r="A123" s="362"/>
      <c r="B123" s="362" t="s">
        <v>650</v>
      </c>
      <c r="C123" s="362"/>
      <c r="D123" s="362"/>
      <c r="E123" s="362"/>
      <c r="F123" s="362"/>
      <c r="G123" s="362"/>
      <c r="H123" s="350"/>
      <c r="I123" s="353"/>
      <c r="J123" s="353"/>
      <c r="K123" s="353"/>
      <c r="L123" s="353"/>
      <c r="M123" s="353"/>
      <c r="N123" s="352"/>
    </row>
    <row r="124" spans="1:14" ht="21.75" customHeight="1">
      <c r="A124" s="362"/>
      <c r="B124" s="362"/>
      <c r="C124" s="362" t="s">
        <v>611</v>
      </c>
      <c r="D124" s="362"/>
      <c r="E124" s="362"/>
      <c r="F124" s="362"/>
      <c r="G124" s="362"/>
      <c r="H124" s="350" t="s">
        <v>158</v>
      </c>
      <c r="I124" s="353">
        <v>41000</v>
      </c>
      <c r="J124" s="353">
        <v>45000</v>
      </c>
      <c r="K124" s="353"/>
      <c r="L124" s="353">
        <v>45000</v>
      </c>
      <c r="M124" s="353">
        <f>37461.94+5730</f>
        <v>43191.94</v>
      </c>
      <c r="N124" s="352">
        <f>L124-M124</f>
        <v>1808.0599999999977</v>
      </c>
    </row>
    <row r="125" spans="1:14" ht="21.75" customHeight="1">
      <c r="A125" s="362"/>
      <c r="B125" s="362"/>
      <c r="C125" s="362"/>
      <c r="D125" s="362"/>
      <c r="E125" s="362"/>
      <c r="F125" s="362"/>
      <c r="G125" s="362"/>
      <c r="H125" s="350"/>
      <c r="I125" s="353"/>
      <c r="J125" s="353"/>
      <c r="K125" s="353"/>
      <c r="L125" s="353"/>
      <c r="M125" s="353"/>
      <c r="N125" s="352"/>
    </row>
    <row r="126" spans="1:14" ht="21.75" customHeight="1">
      <c r="A126" s="362"/>
      <c r="B126" s="362" t="s">
        <v>649</v>
      </c>
      <c r="C126" s="362"/>
      <c r="D126" s="362"/>
      <c r="E126" s="362"/>
      <c r="F126" s="362"/>
      <c r="G126" s="362"/>
      <c r="H126" s="350"/>
      <c r="I126" s="353"/>
      <c r="J126" s="353"/>
      <c r="K126" s="353"/>
      <c r="L126" s="353"/>
      <c r="M126" s="353"/>
      <c r="N126" s="352"/>
    </row>
    <row r="127" spans="1:14" ht="21.75" customHeight="1">
      <c r="A127" s="362"/>
      <c r="B127" s="362"/>
      <c r="C127" s="362" t="s">
        <v>611</v>
      </c>
      <c r="D127" s="362"/>
      <c r="E127" s="362"/>
      <c r="F127" s="362"/>
      <c r="G127" s="362"/>
      <c r="H127" s="350" t="s">
        <v>648</v>
      </c>
      <c r="I127" s="353">
        <v>120000</v>
      </c>
      <c r="J127" s="353">
        <v>116500</v>
      </c>
      <c r="K127" s="353"/>
      <c r="L127" s="353">
        <v>118100</v>
      </c>
      <c r="M127" s="353">
        <f>99961.27+16131.67</f>
        <v>116092.94</v>
      </c>
      <c r="N127" s="404">
        <f>L127-M127</f>
        <v>2007.0599999999977</v>
      </c>
    </row>
    <row r="128" spans="1:14" ht="21.75" customHeight="1">
      <c r="A128" s="362"/>
      <c r="B128" s="362"/>
      <c r="C128" s="362"/>
      <c r="D128" s="362"/>
      <c r="E128" s="362"/>
      <c r="F128" s="362"/>
      <c r="G128" s="362"/>
      <c r="H128" s="350"/>
      <c r="I128" s="353"/>
      <c r="J128" s="353"/>
      <c r="K128" s="353"/>
      <c r="L128" s="353"/>
      <c r="M128" s="353"/>
      <c r="N128" s="352"/>
    </row>
    <row r="129" spans="1:14" ht="21.75" customHeight="1">
      <c r="A129" s="362"/>
      <c r="B129" s="362" t="s">
        <v>647</v>
      </c>
      <c r="C129" s="362"/>
      <c r="D129" s="362"/>
      <c r="E129" s="362"/>
      <c r="F129" s="362"/>
      <c r="G129" s="362"/>
      <c r="H129" s="350"/>
      <c r="I129" s="353"/>
      <c r="J129" s="353"/>
      <c r="K129" s="353"/>
      <c r="L129" s="353"/>
      <c r="M129" s="353"/>
      <c r="N129" s="352"/>
    </row>
    <row r="130" spans="1:14" ht="21.75" customHeight="1">
      <c r="A130" s="362"/>
      <c r="B130" s="362"/>
      <c r="C130" s="362" t="s">
        <v>609</v>
      </c>
      <c r="D130" s="362"/>
      <c r="E130" s="362"/>
      <c r="F130" s="362"/>
      <c r="G130" s="362"/>
      <c r="H130" s="350" t="s">
        <v>646</v>
      </c>
      <c r="I130" s="353"/>
      <c r="J130" s="353"/>
      <c r="K130" s="353"/>
      <c r="L130" s="353"/>
      <c r="M130" s="353"/>
      <c r="N130" s="352"/>
    </row>
    <row r="131" spans="1:14" ht="21.75" customHeight="1">
      <c r="A131" s="362"/>
      <c r="B131" s="362"/>
      <c r="C131" s="362" t="s">
        <v>611</v>
      </c>
      <c r="D131" s="362"/>
      <c r="E131" s="362"/>
      <c r="F131" s="362"/>
      <c r="G131" s="362"/>
      <c r="H131" s="350" t="s">
        <v>645</v>
      </c>
      <c r="I131" s="353">
        <v>25000</v>
      </c>
      <c r="J131" s="353">
        <v>26000</v>
      </c>
      <c r="K131" s="353"/>
      <c r="L131" s="353">
        <v>26000</v>
      </c>
      <c r="M131" s="353">
        <f>23050.41+1804.43</f>
        <v>24854.84</v>
      </c>
      <c r="N131" s="404">
        <f>L131-M131</f>
        <v>1145.1599999999999</v>
      </c>
    </row>
    <row r="132" spans="1:14" ht="21.75" customHeight="1">
      <c r="A132" s="362"/>
      <c r="B132" s="362"/>
      <c r="C132" s="362"/>
      <c r="D132" s="362"/>
      <c r="E132" s="362"/>
      <c r="F132" s="362"/>
      <c r="G132" s="362"/>
      <c r="H132" s="350"/>
      <c r="I132" s="353"/>
      <c r="J132" s="353"/>
      <c r="K132" s="353"/>
      <c r="L132" s="353"/>
      <c r="M132" s="353"/>
      <c r="N132" s="352"/>
    </row>
    <row r="133" spans="1:14" ht="21.75" customHeight="1">
      <c r="A133" s="362"/>
      <c r="B133" s="362" t="s">
        <v>644</v>
      </c>
      <c r="C133" s="362"/>
      <c r="D133" s="362"/>
      <c r="E133" s="362"/>
      <c r="F133" s="362"/>
      <c r="G133" s="362"/>
      <c r="H133" s="350"/>
      <c r="I133" s="353"/>
      <c r="J133" s="353"/>
      <c r="K133" s="353"/>
      <c r="L133" s="353"/>
      <c r="M133" s="353"/>
      <c r="N133" s="352"/>
    </row>
    <row r="134" spans="1:14" ht="21.75" customHeight="1">
      <c r="A134" s="362"/>
      <c r="B134" s="362"/>
      <c r="C134" s="362" t="s">
        <v>611</v>
      </c>
      <c r="D134" s="362"/>
      <c r="E134" s="362"/>
      <c r="F134" s="362"/>
      <c r="G134" s="362"/>
      <c r="H134" s="350" t="s">
        <v>643</v>
      </c>
      <c r="I134" s="353">
        <v>31000</v>
      </c>
      <c r="J134" s="353">
        <v>31000</v>
      </c>
      <c r="K134" s="353"/>
      <c r="L134" s="353">
        <v>31000</v>
      </c>
      <c r="M134" s="353">
        <f>30623.89+284.79</f>
        <v>30908.68</v>
      </c>
      <c r="N134" s="404">
        <f>L134-M134</f>
        <v>91.31999999999971</v>
      </c>
    </row>
    <row r="135" spans="1:14" ht="21.75" customHeight="1">
      <c r="A135" s="362"/>
      <c r="B135" s="362"/>
      <c r="C135" s="362"/>
      <c r="D135" s="362"/>
      <c r="E135" s="362"/>
      <c r="F135" s="362"/>
      <c r="G135" s="362"/>
      <c r="H135" s="350"/>
      <c r="I135" s="353"/>
      <c r="J135" s="353"/>
      <c r="K135" s="353"/>
      <c r="L135" s="353"/>
      <c r="M135" s="353"/>
      <c r="N135" s="352"/>
    </row>
    <row r="136" spans="1:14" ht="21.75" customHeight="1">
      <c r="A136" s="362"/>
      <c r="B136" s="362"/>
      <c r="C136" s="362"/>
      <c r="D136" s="362"/>
      <c r="E136" s="362"/>
      <c r="F136" s="362"/>
      <c r="G136" s="362"/>
      <c r="H136" s="350"/>
      <c r="I136" s="354"/>
      <c r="J136" s="354"/>
      <c r="K136" s="353"/>
      <c r="L136" s="353"/>
      <c r="M136" s="353"/>
      <c r="N136" s="352"/>
    </row>
    <row r="137" spans="1:14" ht="21.75" customHeight="1" thickBot="1">
      <c r="A137" s="397"/>
      <c r="B137" s="397"/>
      <c r="C137" s="397"/>
      <c r="D137" s="397"/>
      <c r="E137" s="397"/>
      <c r="F137" s="397"/>
      <c r="G137" s="397"/>
      <c r="H137" s="338"/>
      <c r="I137" s="337"/>
      <c r="J137" s="337"/>
      <c r="K137" s="336"/>
      <c r="L137" s="336"/>
      <c r="M137" s="336"/>
      <c r="N137" s="335"/>
    </row>
    <row r="138" spans="1:14" ht="19.5" customHeight="1" thickTop="1">
      <c r="A138" s="332"/>
      <c r="B138" s="332"/>
      <c r="C138" s="332"/>
      <c r="D138" s="332"/>
      <c r="E138" s="332"/>
      <c r="F138" s="332"/>
      <c r="G138" s="332"/>
      <c r="H138" s="330"/>
      <c r="I138" s="334"/>
      <c r="J138" s="333" t="s">
        <v>642</v>
      </c>
      <c r="K138" s="332"/>
      <c r="L138" s="332"/>
      <c r="M138" s="332"/>
      <c r="N138" s="332"/>
    </row>
    <row r="139" spans="1:14" ht="18" customHeight="1">
      <c r="A139" s="332"/>
      <c r="B139" s="332"/>
      <c r="C139" s="332"/>
      <c r="D139" s="332"/>
      <c r="E139" s="332"/>
      <c r="F139" s="332"/>
      <c r="G139" s="332"/>
      <c r="H139" s="330"/>
      <c r="I139" s="334"/>
      <c r="J139" s="332"/>
      <c r="K139" s="332"/>
      <c r="L139" s="332"/>
      <c r="M139" s="332"/>
      <c r="N139" s="332"/>
    </row>
    <row r="140" spans="1:14" ht="33.75" customHeight="1" thickBot="1">
      <c r="A140" s="341"/>
      <c r="B140" s="341"/>
      <c r="C140" s="341"/>
      <c r="D140" s="341"/>
      <c r="E140" s="341"/>
      <c r="F140" s="341"/>
      <c r="G140" s="341"/>
      <c r="H140" s="392"/>
      <c r="I140" s="391" t="s">
        <v>585</v>
      </c>
      <c r="J140" s="341"/>
      <c r="K140" s="341"/>
      <c r="L140" s="341"/>
      <c r="M140" s="341"/>
      <c r="N140" s="341"/>
    </row>
    <row r="141" spans="1:14" ht="18" customHeight="1" thickBot="1" thickTop="1">
      <c r="A141" s="333" t="s">
        <v>584</v>
      </c>
      <c r="B141" s="332"/>
      <c r="C141" s="332"/>
      <c r="D141" s="332"/>
      <c r="E141" s="332"/>
      <c r="F141" s="332"/>
      <c r="G141" s="332"/>
      <c r="H141" s="371"/>
      <c r="I141" s="390" t="s">
        <v>372</v>
      </c>
      <c r="J141" s="387"/>
      <c r="K141" s="389"/>
      <c r="L141" s="388"/>
      <c r="M141" s="387" t="s">
        <v>1099</v>
      </c>
      <c r="N141" s="386"/>
    </row>
    <row r="142" spans="1:14" ht="18" customHeight="1" thickTop="1">
      <c r="A142" s="332"/>
      <c r="B142" s="332"/>
      <c r="C142" s="332"/>
      <c r="D142" s="332"/>
      <c r="E142" s="332"/>
      <c r="F142" s="332"/>
      <c r="G142" s="332"/>
      <c r="H142" s="371"/>
      <c r="I142" s="385"/>
      <c r="J142" s="384" t="s">
        <v>250</v>
      </c>
      <c r="K142" s="379" t="s">
        <v>1101</v>
      </c>
      <c r="L142" s="457" t="s">
        <v>1102</v>
      </c>
      <c r="M142" s="332"/>
      <c r="N142" s="383"/>
    </row>
    <row r="143" spans="1:14" ht="15" customHeight="1">
      <c r="A143" s="332"/>
      <c r="B143" s="333" t="s">
        <v>606</v>
      </c>
      <c r="C143" s="332"/>
      <c r="D143" s="332"/>
      <c r="E143" s="332"/>
      <c r="F143" s="332"/>
      <c r="G143" s="332"/>
      <c r="H143" s="382" t="s">
        <v>420</v>
      </c>
      <c r="I143" s="381" t="s">
        <v>1100</v>
      </c>
      <c r="J143" s="380" t="s">
        <v>1068</v>
      </c>
      <c r="K143" s="379" t="s">
        <v>583</v>
      </c>
      <c r="L143" s="457" t="s">
        <v>582</v>
      </c>
      <c r="M143" s="379" t="s">
        <v>368</v>
      </c>
      <c r="N143" s="378" t="s">
        <v>364</v>
      </c>
    </row>
    <row r="144" spans="1:14" ht="15.75" customHeight="1" thickBot="1">
      <c r="A144" s="341"/>
      <c r="B144" s="341"/>
      <c r="C144" s="341"/>
      <c r="D144" s="341"/>
      <c r="E144" s="341"/>
      <c r="F144" s="341"/>
      <c r="G144" s="341"/>
      <c r="H144" s="377"/>
      <c r="I144" s="376"/>
      <c r="J144" s="375"/>
      <c r="K144" s="373" t="s">
        <v>581</v>
      </c>
      <c r="L144" s="793" t="s">
        <v>580</v>
      </c>
      <c r="M144" s="373" t="s">
        <v>365</v>
      </c>
      <c r="N144" s="372"/>
    </row>
    <row r="145" spans="1:14" ht="21.75" customHeight="1" thickTop="1">
      <c r="A145" s="362" t="s">
        <v>641</v>
      </c>
      <c r="B145" s="362"/>
      <c r="C145" s="362"/>
      <c r="D145" s="362"/>
      <c r="E145" s="362"/>
      <c r="F145" s="362"/>
      <c r="G145" s="362"/>
      <c r="H145" s="350"/>
      <c r="I145" s="353"/>
      <c r="J145" s="418"/>
      <c r="K145" s="417"/>
      <c r="L145" s="353"/>
      <c r="M145" s="353"/>
      <c r="N145" s="352"/>
    </row>
    <row r="146" spans="1:14" ht="21.75" customHeight="1">
      <c r="A146" s="362"/>
      <c r="B146" s="362"/>
      <c r="C146" s="362"/>
      <c r="D146" s="362"/>
      <c r="E146" s="362"/>
      <c r="F146" s="362"/>
      <c r="G146" s="362"/>
      <c r="H146" s="350"/>
      <c r="I146" s="353"/>
      <c r="J146" s="353"/>
      <c r="K146" s="353"/>
      <c r="L146" s="353"/>
      <c r="M146" s="353"/>
      <c r="N146" s="352"/>
    </row>
    <row r="147" spans="1:14" ht="21.75" customHeight="1">
      <c r="A147" s="362"/>
      <c r="B147" s="362" t="s">
        <v>640</v>
      </c>
      <c r="C147" s="362"/>
      <c r="D147" s="362"/>
      <c r="E147" s="362"/>
      <c r="F147" s="362"/>
      <c r="G147" s="362"/>
      <c r="H147" s="350"/>
      <c r="I147" s="353"/>
      <c r="J147" s="353"/>
      <c r="K147" s="353"/>
      <c r="L147" s="353"/>
      <c r="M147" s="353"/>
      <c r="N147" s="352"/>
    </row>
    <row r="148" spans="1:14" ht="21.75" customHeight="1">
      <c r="A148" s="362"/>
      <c r="B148" s="362"/>
      <c r="C148" s="362" t="s">
        <v>611</v>
      </c>
      <c r="D148" s="362"/>
      <c r="E148" s="362"/>
      <c r="F148" s="362"/>
      <c r="G148" s="362"/>
      <c r="H148" s="350" t="s">
        <v>639</v>
      </c>
      <c r="I148" s="353">
        <v>5000</v>
      </c>
      <c r="J148" s="353">
        <v>5000</v>
      </c>
      <c r="K148" s="353"/>
      <c r="L148" s="353">
        <v>5000</v>
      </c>
      <c r="M148" s="353">
        <v>3887</v>
      </c>
      <c r="N148" s="352">
        <f>L148-M148</f>
        <v>1113</v>
      </c>
    </row>
    <row r="149" spans="1:14" ht="21.75" customHeight="1">
      <c r="A149" s="362"/>
      <c r="B149" s="362"/>
      <c r="C149" s="362"/>
      <c r="D149" s="362"/>
      <c r="E149" s="362"/>
      <c r="F149" s="362"/>
      <c r="G149" s="362"/>
      <c r="H149" s="350"/>
      <c r="I149" s="353"/>
      <c r="J149" s="353"/>
      <c r="K149" s="353"/>
      <c r="L149" s="353"/>
      <c r="M149" s="353"/>
      <c r="N149" s="352"/>
    </row>
    <row r="150" spans="1:14" ht="21.75" customHeight="1">
      <c r="A150" s="362"/>
      <c r="B150" s="362" t="s">
        <v>638</v>
      </c>
      <c r="C150" s="362"/>
      <c r="D150" s="362"/>
      <c r="E150" s="362"/>
      <c r="F150" s="362"/>
      <c r="G150" s="362"/>
      <c r="H150" s="350"/>
      <c r="I150" s="353"/>
      <c r="J150" s="353"/>
      <c r="K150" s="353"/>
      <c r="L150" s="353"/>
      <c r="M150" s="353"/>
      <c r="N150" s="352"/>
    </row>
    <row r="151" spans="1:14" ht="21.75" customHeight="1">
      <c r="A151" s="362"/>
      <c r="B151" s="362"/>
      <c r="C151" s="362" t="s">
        <v>609</v>
      </c>
      <c r="D151" s="362"/>
      <c r="E151" s="362"/>
      <c r="F151" s="362"/>
      <c r="G151" s="362"/>
      <c r="H151" s="350" t="s">
        <v>159</v>
      </c>
      <c r="I151" s="353">
        <v>4801</v>
      </c>
      <c r="J151" s="353">
        <v>4684</v>
      </c>
      <c r="K151" s="353"/>
      <c r="L151" s="353">
        <v>4884</v>
      </c>
      <c r="M151" s="353">
        <v>4664.87</v>
      </c>
      <c r="N151" s="352">
        <f>L151-M151</f>
        <v>219.1300000000001</v>
      </c>
    </row>
    <row r="152" spans="1:14" ht="21.75" customHeight="1">
      <c r="A152" s="362"/>
      <c r="B152" s="362"/>
      <c r="C152" s="362" t="s">
        <v>611</v>
      </c>
      <c r="D152" s="362"/>
      <c r="E152" s="362"/>
      <c r="F152" s="362"/>
      <c r="G152" s="362"/>
      <c r="H152" s="350" t="s">
        <v>1066</v>
      </c>
      <c r="I152" s="353">
        <v>150</v>
      </c>
      <c r="J152" s="353">
        <v>150</v>
      </c>
      <c r="K152" s="353"/>
      <c r="L152" s="353">
        <v>150</v>
      </c>
      <c r="M152" s="353"/>
      <c r="N152" s="352">
        <f>L152-M152</f>
        <v>150</v>
      </c>
    </row>
    <row r="153" spans="1:14" ht="21.75" customHeight="1">
      <c r="A153" s="362"/>
      <c r="B153" s="362"/>
      <c r="C153" s="362"/>
      <c r="D153" s="362"/>
      <c r="E153" s="362"/>
      <c r="F153" s="362"/>
      <c r="G153" s="362"/>
      <c r="H153" s="350"/>
      <c r="I153" s="353"/>
      <c r="J153" s="353"/>
      <c r="K153" s="353"/>
      <c r="L153" s="353"/>
      <c r="M153" s="353"/>
      <c r="N153" s="352"/>
    </row>
    <row r="154" spans="1:14" ht="21.75" customHeight="1">
      <c r="A154" s="362" t="s">
        <v>637</v>
      </c>
      <c r="B154" s="362"/>
      <c r="C154" s="362"/>
      <c r="D154" s="362"/>
      <c r="E154" s="362"/>
      <c r="F154" s="362"/>
      <c r="G154" s="362"/>
      <c r="H154" s="350"/>
      <c r="I154" s="353"/>
      <c r="J154" s="353"/>
      <c r="K154" s="353"/>
      <c r="L154" s="353"/>
      <c r="M154" s="353"/>
      <c r="N154" s="352"/>
    </row>
    <row r="155" spans="1:14" ht="21.75" customHeight="1">
      <c r="A155" s="362"/>
      <c r="B155" s="362"/>
      <c r="C155" s="362" t="s">
        <v>611</v>
      </c>
      <c r="D155" s="362"/>
      <c r="E155" s="362"/>
      <c r="F155" s="362"/>
      <c r="G155" s="362"/>
      <c r="H155" s="350" t="s">
        <v>636</v>
      </c>
      <c r="I155" s="353">
        <v>14250</v>
      </c>
      <c r="J155" s="353">
        <v>11250</v>
      </c>
      <c r="K155" s="353"/>
      <c r="L155" s="353">
        <v>11250</v>
      </c>
      <c r="M155" s="353">
        <f>7844.35+3304.74</f>
        <v>11149.09</v>
      </c>
      <c r="N155" s="404">
        <f>L155-M155</f>
        <v>100.90999999999985</v>
      </c>
    </row>
    <row r="156" spans="1:14" ht="21.75" customHeight="1">
      <c r="A156" s="362"/>
      <c r="B156" s="362"/>
      <c r="C156" s="362"/>
      <c r="D156" s="362"/>
      <c r="E156" s="362"/>
      <c r="F156" s="362"/>
      <c r="G156" s="362"/>
      <c r="H156" s="350"/>
      <c r="I156" s="353"/>
      <c r="J156" s="353"/>
      <c r="K156" s="353"/>
      <c r="L156" s="353"/>
      <c r="M156" s="353"/>
      <c r="N156" s="352"/>
    </row>
    <row r="157" spans="1:14" ht="21.75" customHeight="1">
      <c r="A157" s="362"/>
      <c r="B157" s="362"/>
      <c r="C157" s="362"/>
      <c r="D157" s="362"/>
      <c r="E157" s="362"/>
      <c r="F157" s="362"/>
      <c r="G157" s="362"/>
      <c r="H157" s="350"/>
      <c r="I157" s="353"/>
      <c r="J157" s="353"/>
      <c r="K157" s="353"/>
      <c r="L157" s="353"/>
      <c r="M157" s="353"/>
      <c r="N157" s="352"/>
    </row>
    <row r="158" spans="1:14" ht="21.75" customHeight="1">
      <c r="A158" s="362"/>
      <c r="B158" s="362"/>
      <c r="C158" s="362"/>
      <c r="D158" s="362"/>
      <c r="E158" s="362"/>
      <c r="F158" s="362"/>
      <c r="G158" s="362"/>
      <c r="H158" s="350"/>
      <c r="I158" s="353"/>
      <c r="J158" s="353"/>
      <c r="K158" s="353"/>
      <c r="L158" s="353"/>
      <c r="M158" s="353"/>
      <c r="N158" s="352"/>
    </row>
    <row r="159" spans="1:14" ht="21.75" customHeight="1">
      <c r="A159" s="362"/>
      <c r="B159" s="362"/>
      <c r="C159" s="362"/>
      <c r="D159" s="362"/>
      <c r="E159" s="362"/>
      <c r="F159" s="362"/>
      <c r="G159" s="362"/>
      <c r="H159" s="350"/>
      <c r="I159" s="353"/>
      <c r="J159" s="353"/>
      <c r="K159" s="353"/>
      <c r="L159" s="353"/>
      <c r="M159" s="353"/>
      <c r="N159" s="352"/>
    </row>
    <row r="160" spans="1:14" ht="21.75" customHeight="1">
      <c r="A160" s="362"/>
      <c r="B160" s="362"/>
      <c r="C160" s="362"/>
      <c r="D160" s="362"/>
      <c r="E160" s="362"/>
      <c r="F160" s="362"/>
      <c r="G160" s="362"/>
      <c r="H160" s="350"/>
      <c r="I160" s="354"/>
      <c r="J160" s="354"/>
      <c r="K160" s="353"/>
      <c r="L160" s="353"/>
      <c r="M160" s="353"/>
      <c r="N160" s="352"/>
    </row>
    <row r="161" spans="1:14" ht="21.75" customHeight="1">
      <c r="A161" s="362"/>
      <c r="B161" s="362"/>
      <c r="C161" s="362"/>
      <c r="D161" s="362"/>
      <c r="E161" s="362"/>
      <c r="F161" s="362"/>
      <c r="G161" s="362"/>
      <c r="H161" s="350"/>
      <c r="I161" s="354"/>
      <c r="J161" s="353"/>
      <c r="K161" s="353"/>
      <c r="L161" s="353"/>
      <c r="M161" s="353"/>
      <c r="N161" s="352"/>
    </row>
    <row r="162" spans="1:14" ht="21.75" customHeight="1" thickBot="1">
      <c r="A162" s="397"/>
      <c r="B162" s="397"/>
      <c r="C162" s="397"/>
      <c r="D162" s="397"/>
      <c r="E162" s="397"/>
      <c r="F162" s="397"/>
      <c r="G162" s="397"/>
      <c r="H162" s="338"/>
      <c r="I162" s="337"/>
      <c r="J162" s="336"/>
      <c r="K162" s="336"/>
      <c r="L162" s="336"/>
      <c r="M162" s="336"/>
      <c r="N162" s="335"/>
    </row>
    <row r="163" spans="1:14" ht="19.5" customHeight="1" thickTop="1">
      <c r="A163" s="332"/>
      <c r="B163" s="332"/>
      <c r="C163" s="332"/>
      <c r="D163" s="332"/>
      <c r="E163" s="332"/>
      <c r="F163" s="332"/>
      <c r="G163" s="332"/>
      <c r="H163" s="330"/>
      <c r="I163" s="334"/>
      <c r="J163" s="333" t="s">
        <v>635</v>
      </c>
      <c r="K163" s="332"/>
      <c r="L163" s="332"/>
      <c r="M163" s="332"/>
      <c r="N163" s="332"/>
    </row>
    <row r="164" spans="1:14" ht="18" customHeight="1">
      <c r="A164" s="332"/>
      <c r="B164" s="332"/>
      <c r="C164" s="332"/>
      <c r="D164" s="332"/>
      <c r="E164" s="332"/>
      <c r="F164" s="332"/>
      <c r="G164" s="332"/>
      <c r="H164" s="330"/>
      <c r="I164" s="334"/>
      <c r="J164" s="332"/>
      <c r="K164" s="332"/>
      <c r="L164" s="332"/>
      <c r="M164" s="332"/>
      <c r="N164" s="332"/>
    </row>
    <row r="165" spans="1:14" ht="33.75" customHeight="1" thickBot="1">
      <c r="A165" s="341"/>
      <c r="B165" s="341"/>
      <c r="C165" s="341"/>
      <c r="D165" s="341"/>
      <c r="E165" s="341"/>
      <c r="F165" s="341"/>
      <c r="G165" s="341"/>
      <c r="H165" s="392"/>
      <c r="I165" s="391" t="s">
        <v>585</v>
      </c>
      <c r="J165" s="341"/>
      <c r="K165" s="341"/>
      <c r="L165" s="341"/>
      <c r="M165" s="341"/>
      <c r="N165" s="341"/>
    </row>
    <row r="166" spans="1:14" ht="18" customHeight="1" thickBot="1" thickTop="1">
      <c r="A166" s="333" t="s">
        <v>584</v>
      </c>
      <c r="B166" s="332"/>
      <c r="C166" s="332"/>
      <c r="D166" s="332"/>
      <c r="E166" s="332"/>
      <c r="F166" s="332"/>
      <c r="G166" s="332"/>
      <c r="H166" s="371"/>
      <c r="I166" s="390" t="s">
        <v>372</v>
      </c>
      <c r="J166" s="387"/>
      <c r="K166" s="389"/>
      <c r="L166" s="388"/>
      <c r="M166" s="387" t="s">
        <v>1099</v>
      </c>
      <c r="N166" s="386"/>
    </row>
    <row r="167" spans="1:14" ht="18" customHeight="1" thickTop="1">
      <c r="A167" s="332"/>
      <c r="B167" s="332"/>
      <c r="C167" s="332"/>
      <c r="D167" s="332"/>
      <c r="E167" s="332"/>
      <c r="F167" s="332"/>
      <c r="G167" s="332"/>
      <c r="H167" s="371"/>
      <c r="I167" s="385"/>
      <c r="J167" s="384" t="s">
        <v>250</v>
      </c>
      <c r="K167" s="379" t="s">
        <v>1101</v>
      </c>
      <c r="L167" s="457" t="s">
        <v>1102</v>
      </c>
      <c r="M167" s="332"/>
      <c r="N167" s="383"/>
    </row>
    <row r="168" spans="1:14" ht="15" customHeight="1">
      <c r="A168" s="332"/>
      <c r="B168" s="333" t="s">
        <v>606</v>
      </c>
      <c r="C168" s="332"/>
      <c r="D168" s="332"/>
      <c r="E168" s="332"/>
      <c r="F168" s="332"/>
      <c r="G168" s="332"/>
      <c r="H168" s="382" t="s">
        <v>420</v>
      </c>
      <c r="I168" s="381" t="s">
        <v>1100</v>
      </c>
      <c r="J168" s="380" t="s">
        <v>1068</v>
      </c>
      <c r="K168" s="379" t="s">
        <v>583</v>
      </c>
      <c r="L168" s="457" t="s">
        <v>582</v>
      </c>
      <c r="M168" s="379" t="s">
        <v>368</v>
      </c>
      <c r="N168" s="378" t="s">
        <v>364</v>
      </c>
    </row>
    <row r="169" spans="1:14" ht="15.75" customHeight="1" thickBot="1">
      <c r="A169" s="341"/>
      <c r="B169" s="341"/>
      <c r="C169" s="341"/>
      <c r="D169" s="341"/>
      <c r="E169" s="341"/>
      <c r="F169" s="341"/>
      <c r="G169" s="341"/>
      <c r="H169" s="377"/>
      <c r="I169" s="376"/>
      <c r="J169" s="375"/>
      <c r="K169" s="373" t="s">
        <v>581</v>
      </c>
      <c r="L169" s="793" t="s">
        <v>580</v>
      </c>
      <c r="M169" s="373" t="s">
        <v>365</v>
      </c>
      <c r="N169" s="372"/>
    </row>
    <row r="170" spans="1:14" ht="21.75" customHeight="1" thickTop="1">
      <c r="A170" s="362" t="s">
        <v>634</v>
      </c>
      <c r="B170" s="362"/>
      <c r="C170" s="362"/>
      <c r="D170" s="362"/>
      <c r="E170" s="362"/>
      <c r="F170" s="362"/>
      <c r="G170" s="362"/>
      <c r="H170" s="350"/>
      <c r="I170" s="353"/>
      <c r="J170" s="353"/>
      <c r="K170" s="353"/>
      <c r="L170" s="353"/>
      <c r="M170" s="353"/>
      <c r="N170" s="352"/>
    </row>
    <row r="171" spans="1:14" ht="21.75" customHeight="1">
      <c r="A171" s="362"/>
      <c r="B171" s="362"/>
      <c r="C171" s="362"/>
      <c r="D171" s="362"/>
      <c r="E171" s="362"/>
      <c r="F171" s="362"/>
      <c r="G171" s="362"/>
      <c r="H171" s="350"/>
      <c r="I171" s="353"/>
      <c r="J171" s="353"/>
      <c r="K171" s="353"/>
      <c r="L171" s="353"/>
      <c r="M171" s="353"/>
      <c r="N171" s="352"/>
    </row>
    <row r="172" spans="1:14" ht="21.75" customHeight="1">
      <c r="A172" s="362"/>
      <c r="B172" s="362"/>
      <c r="C172" s="362"/>
      <c r="D172" s="362"/>
      <c r="E172" s="362"/>
      <c r="F172" s="362"/>
      <c r="G172" s="362"/>
      <c r="H172" s="350"/>
      <c r="I172" s="353"/>
      <c r="J172" s="353"/>
      <c r="K172" s="353"/>
      <c r="L172" s="353"/>
      <c r="M172" s="353"/>
      <c r="N172" s="352"/>
    </row>
    <row r="173" spans="1:14" ht="21.75" customHeight="1">
      <c r="A173" s="362"/>
      <c r="B173" s="362" t="s">
        <v>160</v>
      </c>
      <c r="C173" s="362"/>
      <c r="D173" s="362"/>
      <c r="E173" s="362"/>
      <c r="F173" s="362"/>
      <c r="G173" s="362"/>
      <c r="H173" s="350"/>
      <c r="I173" s="353"/>
      <c r="J173" s="353"/>
      <c r="K173" s="353"/>
      <c r="L173" s="353"/>
      <c r="M173" s="353"/>
      <c r="N173" s="352"/>
    </row>
    <row r="174" spans="1:14" ht="21.75" customHeight="1">
      <c r="A174" s="362"/>
      <c r="B174" s="362"/>
      <c r="C174" s="362" t="s">
        <v>161</v>
      </c>
      <c r="D174" s="362"/>
      <c r="E174" s="362"/>
      <c r="F174" s="362"/>
      <c r="G174" s="362"/>
      <c r="H174" s="350" t="s">
        <v>162</v>
      </c>
      <c r="I174" s="353">
        <v>600</v>
      </c>
      <c r="J174" s="353">
        <v>600</v>
      </c>
      <c r="K174" s="353"/>
      <c r="L174" s="353">
        <v>600</v>
      </c>
      <c r="M174" s="353">
        <v>248.91</v>
      </c>
      <c r="N174" s="352">
        <f>L174-M174</f>
        <v>351.09000000000003</v>
      </c>
    </row>
    <row r="175" spans="1:14" ht="21.75" customHeight="1">
      <c r="A175" s="362"/>
      <c r="B175" s="362"/>
      <c r="C175" s="362"/>
      <c r="D175" s="362"/>
      <c r="E175" s="362"/>
      <c r="F175" s="362"/>
      <c r="G175" s="362"/>
      <c r="H175" s="350"/>
      <c r="I175" s="353"/>
      <c r="J175" s="353"/>
      <c r="K175" s="353"/>
      <c r="L175" s="353"/>
      <c r="M175" s="353"/>
      <c r="N175" s="352"/>
    </row>
    <row r="176" spans="1:14" ht="21.75" customHeight="1">
      <c r="A176" s="362"/>
      <c r="B176" s="362"/>
      <c r="C176" s="362"/>
      <c r="D176" s="362"/>
      <c r="E176" s="362"/>
      <c r="F176" s="362"/>
      <c r="G176" s="362"/>
      <c r="H176" s="350"/>
      <c r="I176" s="353"/>
      <c r="J176" s="353"/>
      <c r="K176" s="353"/>
      <c r="L176" s="353"/>
      <c r="M176" s="353"/>
      <c r="N176" s="352"/>
    </row>
    <row r="177" spans="1:14" ht="21.75" customHeight="1">
      <c r="A177" s="362"/>
      <c r="B177" s="362"/>
      <c r="C177" s="362"/>
      <c r="D177" s="362"/>
      <c r="E177" s="362"/>
      <c r="F177" s="362"/>
      <c r="G177" s="362"/>
      <c r="H177" s="837"/>
      <c r="I177" s="354"/>
      <c r="J177" s="353"/>
      <c r="K177" s="353"/>
      <c r="L177" s="353"/>
      <c r="M177" s="353"/>
      <c r="N177" s="352"/>
    </row>
    <row r="178" spans="1:14" ht="21.75" customHeight="1">
      <c r="A178" s="362"/>
      <c r="B178" s="362"/>
      <c r="C178" s="362"/>
      <c r="D178" s="362"/>
      <c r="E178" s="362"/>
      <c r="F178" s="362"/>
      <c r="G178" s="362"/>
      <c r="H178" s="350"/>
      <c r="I178" s="354"/>
      <c r="J178" s="353"/>
      <c r="K178" s="353"/>
      <c r="L178" s="353"/>
      <c r="M178" s="353"/>
      <c r="N178" s="352"/>
    </row>
    <row r="179" spans="1:14" ht="21.75" customHeight="1">
      <c r="A179" s="362"/>
      <c r="B179" s="362"/>
      <c r="C179" s="362"/>
      <c r="D179" s="362"/>
      <c r="E179" s="362"/>
      <c r="F179" s="362"/>
      <c r="G179" s="362"/>
      <c r="H179" s="350"/>
      <c r="I179" s="354"/>
      <c r="J179" s="353"/>
      <c r="K179" s="353"/>
      <c r="L179" s="353"/>
      <c r="M179" s="353"/>
      <c r="N179" s="352"/>
    </row>
    <row r="180" spans="1:14" ht="21.75" customHeight="1">
      <c r="A180" s="362"/>
      <c r="B180" s="362"/>
      <c r="C180" s="362"/>
      <c r="D180" s="362"/>
      <c r="E180" s="362"/>
      <c r="F180" s="362"/>
      <c r="G180" s="362"/>
      <c r="H180" s="350"/>
      <c r="I180" s="354"/>
      <c r="J180" s="353"/>
      <c r="K180" s="353"/>
      <c r="L180" s="353"/>
      <c r="M180" s="353"/>
      <c r="N180" s="352"/>
    </row>
    <row r="181" spans="1:14" ht="21.75" customHeight="1">
      <c r="A181" s="362"/>
      <c r="B181" s="362"/>
      <c r="C181" s="362"/>
      <c r="D181" s="362"/>
      <c r="E181" s="362"/>
      <c r="F181" s="362"/>
      <c r="G181" s="362"/>
      <c r="H181" s="350"/>
      <c r="I181" s="354"/>
      <c r="J181" s="353"/>
      <c r="K181" s="353"/>
      <c r="L181" s="353"/>
      <c r="M181" s="353"/>
      <c r="N181" s="352"/>
    </row>
    <row r="182" spans="1:14" ht="21.75" customHeight="1">
      <c r="A182" s="362"/>
      <c r="B182" s="362"/>
      <c r="C182" s="362"/>
      <c r="D182" s="362"/>
      <c r="E182" s="362"/>
      <c r="F182" s="362"/>
      <c r="G182" s="362"/>
      <c r="H182" s="350"/>
      <c r="I182" s="354"/>
      <c r="J182" s="353"/>
      <c r="K182" s="353"/>
      <c r="L182" s="353"/>
      <c r="M182" s="353"/>
      <c r="N182" s="352"/>
    </row>
    <row r="183" spans="1:14" ht="21.75" customHeight="1">
      <c r="A183" s="362"/>
      <c r="B183" s="362"/>
      <c r="C183" s="362"/>
      <c r="D183" s="362"/>
      <c r="E183" s="362"/>
      <c r="F183" s="362"/>
      <c r="G183" s="362"/>
      <c r="H183" s="350"/>
      <c r="I183" s="354"/>
      <c r="J183" s="353"/>
      <c r="K183" s="353"/>
      <c r="L183" s="353"/>
      <c r="M183" s="353"/>
      <c r="N183" s="352"/>
    </row>
    <row r="184" spans="1:14" ht="21.75" customHeight="1">
      <c r="A184" s="362"/>
      <c r="B184" s="362"/>
      <c r="C184" s="362"/>
      <c r="D184" s="362"/>
      <c r="E184" s="362"/>
      <c r="F184" s="362"/>
      <c r="G184" s="362"/>
      <c r="H184" s="350"/>
      <c r="I184" s="354"/>
      <c r="J184" s="353"/>
      <c r="K184" s="353"/>
      <c r="L184" s="353"/>
      <c r="M184" s="353"/>
      <c r="N184" s="352"/>
    </row>
    <row r="185" spans="1:14" ht="21.75" customHeight="1">
      <c r="A185" s="362"/>
      <c r="B185" s="362"/>
      <c r="C185" s="362"/>
      <c r="D185" s="362"/>
      <c r="E185" s="362"/>
      <c r="F185" s="362"/>
      <c r="G185" s="362"/>
      <c r="H185" s="350"/>
      <c r="I185" s="354"/>
      <c r="J185" s="353"/>
      <c r="K185" s="353"/>
      <c r="L185" s="353"/>
      <c r="M185" s="353"/>
      <c r="N185" s="352"/>
    </row>
    <row r="186" spans="1:14" ht="21.75" customHeight="1">
      <c r="A186" s="362"/>
      <c r="B186" s="362"/>
      <c r="C186" s="362"/>
      <c r="D186" s="362"/>
      <c r="E186" s="362"/>
      <c r="F186" s="362"/>
      <c r="G186" s="362"/>
      <c r="H186" s="350"/>
      <c r="I186" s="354"/>
      <c r="J186" s="353"/>
      <c r="K186" s="353"/>
      <c r="L186" s="353"/>
      <c r="M186" s="353"/>
      <c r="N186" s="352"/>
    </row>
    <row r="187" spans="1:14" ht="21.75" customHeight="1">
      <c r="A187" s="362"/>
      <c r="B187" s="362"/>
      <c r="C187" s="362"/>
      <c r="D187" s="362"/>
      <c r="E187" s="362"/>
      <c r="F187" s="362"/>
      <c r="G187" s="362"/>
      <c r="H187" s="350"/>
      <c r="I187" s="354"/>
      <c r="J187" s="353"/>
      <c r="K187" s="353"/>
      <c r="L187" s="353"/>
      <c r="M187" s="353"/>
      <c r="N187" s="352"/>
    </row>
    <row r="188" spans="1:14" ht="21.75" customHeight="1">
      <c r="A188" s="362"/>
      <c r="B188" s="362"/>
      <c r="C188" s="362"/>
      <c r="D188" s="362"/>
      <c r="E188" s="362"/>
      <c r="F188" s="362"/>
      <c r="G188" s="362"/>
      <c r="H188" s="350"/>
      <c r="I188" s="354"/>
      <c r="J188" s="353"/>
      <c r="K188" s="353"/>
      <c r="L188" s="353"/>
      <c r="M188" s="353"/>
      <c r="N188" s="352"/>
    </row>
    <row r="189" spans="1:14" ht="19.5" customHeight="1" thickBot="1">
      <c r="A189" s="397"/>
      <c r="B189" s="397"/>
      <c r="C189" s="397"/>
      <c r="D189" s="397"/>
      <c r="E189" s="397"/>
      <c r="F189" s="397"/>
      <c r="G189" s="397"/>
      <c r="H189" s="338"/>
      <c r="I189" s="337"/>
      <c r="J189" s="336"/>
      <c r="K189" s="336"/>
      <c r="L189" s="336"/>
      <c r="M189" s="336"/>
      <c r="N189" s="335"/>
    </row>
    <row r="190" spans="1:14" ht="19.5" customHeight="1" thickTop="1">
      <c r="A190" s="332"/>
      <c r="B190" s="332"/>
      <c r="C190" s="332"/>
      <c r="D190" s="332"/>
      <c r="E190" s="332"/>
      <c r="F190" s="332"/>
      <c r="G190" s="332"/>
      <c r="H190" s="330"/>
      <c r="I190" s="334"/>
      <c r="J190" s="333" t="s">
        <v>633</v>
      </c>
      <c r="K190" s="332"/>
      <c r="L190" s="332"/>
      <c r="M190" s="332"/>
      <c r="N190" s="332"/>
    </row>
    <row r="191" spans="1:14" ht="19.5" customHeight="1">
      <c r="A191" s="332"/>
      <c r="B191" s="332"/>
      <c r="C191" s="332"/>
      <c r="D191" s="332"/>
      <c r="E191" s="332"/>
      <c r="F191" s="332"/>
      <c r="G191" s="332"/>
      <c r="H191" s="330"/>
      <c r="I191" s="334"/>
      <c r="J191" s="333"/>
      <c r="K191" s="332"/>
      <c r="L191" s="332"/>
      <c r="M191" s="332"/>
      <c r="N191" s="332"/>
    </row>
    <row r="192" spans="1:14" ht="33.75" customHeight="1" thickBot="1">
      <c r="A192" s="341"/>
      <c r="B192" s="341"/>
      <c r="C192" s="341"/>
      <c r="D192" s="341"/>
      <c r="E192" s="341"/>
      <c r="F192" s="341"/>
      <c r="G192" s="341"/>
      <c r="H192" s="392"/>
      <c r="I192" s="339" t="s">
        <v>585</v>
      </c>
      <c r="J192" s="341"/>
      <c r="K192" s="341"/>
      <c r="L192" s="341"/>
      <c r="M192" s="341"/>
      <c r="N192" s="341"/>
    </row>
    <row r="193" spans="1:14" ht="18" customHeight="1" thickBot="1" thickTop="1">
      <c r="A193" s="333" t="s">
        <v>584</v>
      </c>
      <c r="B193" s="332"/>
      <c r="C193" s="332"/>
      <c r="D193" s="332"/>
      <c r="E193" s="332"/>
      <c r="F193" s="332"/>
      <c r="G193" s="332"/>
      <c r="H193" s="371"/>
      <c r="I193" s="390" t="s">
        <v>372</v>
      </c>
      <c r="J193" s="387"/>
      <c r="K193" s="389"/>
      <c r="L193" s="388"/>
      <c r="M193" s="387" t="s">
        <v>1099</v>
      </c>
      <c r="N193" s="386"/>
    </row>
    <row r="194" spans="1:14" ht="18" customHeight="1" thickTop="1">
      <c r="A194" s="332"/>
      <c r="B194" s="332"/>
      <c r="C194" s="332"/>
      <c r="D194" s="332"/>
      <c r="E194" s="332"/>
      <c r="F194" s="332"/>
      <c r="G194" s="332"/>
      <c r="H194" s="371"/>
      <c r="I194" s="385"/>
      <c r="J194" s="384" t="s">
        <v>250</v>
      </c>
      <c r="K194" s="379" t="s">
        <v>1101</v>
      </c>
      <c r="L194" s="457" t="s">
        <v>1102</v>
      </c>
      <c r="M194" s="332"/>
      <c r="N194" s="383"/>
    </row>
    <row r="195" spans="1:14" ht="15" customHeight="1">
      <c r="A195" s="332"/>
      <c r="B195" s="333" t="s">
        <v>606</v>
      </c>
      <c r="C195" s="332"/>
      <c r="D195" s="332"/>
      <c r="E195" s="332"/>
      <c r="F195" s="332"/>
      <c r="G195" s="332"/>
      <c r="H195" s="371"/>
      <c r="I195" s="381" t="s">
        <v>1100</v>
      </c>
      <c r="J195" s="380" t="s">
        <v>1068</v>
      </c>
      <c r="K195" s="379" t="s">
        <v>583</v>
      </c>
      <c r="L195" s="457" t="s">
        <v>582</v>
      </c>
      <c r="M195" s="379" t="s">
        <v>368</v>
      </c>
      <c r="N195" s="378" t="s">
        <v>364</v>
      </c>
    </row>
    <row r="196" spans="1:14" ht="15.75" customHeight="1" thickBot="1">
      <c r="A196" s="341"/>
      <c r="B196" s="341"/>
      <c r="C196" s="341"/>
      <c r="D196" s="341"/>
      <c r="E196" s="341"/>
      <c r="F196" s="341"/>
      <c r="G196" s="341"/>
      <c r="H196" s="377"/>
      <c r="I196" s="376"/>
      <c r="J196" s="375"/>
      <c r="K196" s="373" t="s">
        <v>581</v>
      </c>
      <c r="L196" s="793" t="s">
        <v>580</v>
      </c>
      <c r="M196" s="373" t="s">
        <v>365</v>
      </c>
      <c r="N196" s="372"/>
    </row>
    <row r="197" spans="1:14" ht="21.75" customHeight="1" thickTop="1">
      <c r="A197" s="362" t="s">
        <v>632</v>
      </c>
      <c r="B197" s="362"/>
      <c r="C197" s="362"/>
      <c r="D197" s="362"/>
      <c r="E197" s="362"/>
      <c r="F197" s="362"/>
      <c r="G197" s="362"/>
      <c r="H197" s="350"/>
      <c r="I197" s="353"/>
      <c r="J197" s="353"/>
      <c r="K197" s="353"/>
      <c r="L197" s="353"/>
      <c r="M197" s="353"/>
      <c r="N197" s="352"/>
    </row>
    <row r="198" spans="1:14" ht="21.75" customHeight="1">
      <c r="A198" s="362"/>
      <c r="B198" s="362" t="s">
        <v>631</v>
      </c>
      <c r="C198" s="362"/>
      <c r="D198" s="362"/>
      <c r="E198" s="362"/>
      <c r="F198" s="362"/>
      <c r="G198" s="362"/>
      <c r="H198" s="350" t="s">
        <v>630</v>
      </c>
      <c r="I198" s="353">
        <v>82000</v>
      </c>
      <c r="J198" s="353">
        <v>82000</v>
      </c>
      <c r="K198" s="353"/>
      <c r="L198" s="353">
        <v>77000</v>
      </c>
      <c r="M198" s="353">
        <v>64914.04</v>
      </c>
      <c r="N198" s="352">
        <f aca="true" t="shared" si="0" ref="N198:N206">L198-M198</f>
        <v>12085.96</v>
      </c>
    </row>
    <row r="199" spans="1:14" ht="21.75" customHeight="1">
      <c r="A199" s="362"/>
      <c r="B199" s="362" t="s">
        <v>629</v>
      </c>
      <c r="C199" s="362"/>
      <c r="D199" s="362"/>
      <c r="E199" s="362"/>
      <c r="F199" s="362"/>
      <c r="G199" s="362"/>
      <c r="H199" s="350" t="s">
        <v>628</v>
      </c>
      <c r="I199" s="353">
        <v>45000</v>
      </c>
      <c r="J199" s="353">
        <v>45000</v>
      </c>
      <c r="K199" s="353"/>
      <c r="L199" s="353">
        <v>42000</v>
      </c>
      <c r="M199" s="353">
        <v>40368.16</v>
      </c>
      <c r="N199" s="352">
        <f t="shared" si="0"/>
        <v>1631.8399999999965</v>
      </c>
    </row>
    <row r="200" spans="1:14" ht="21.75" customHeight="1">
      <c r="A200" s="362"/>
      <c r="B200" s="362" t="s">
        <v>627</v>
      </c>
      <c r="C200" s="362"/>
      <c r="D200" s="362"/>
      <c r="E200" s="362"/>
      <c r="F200" s="362"/>
      <c r="G200" s="362"/>
      <c r="H200" s="350" t="s">
        <v>626</v>
      </c>
      <c r="I200" s="353">
        <v>16000</v>
      </c>
      <c r="J200" s="353">
        <v>15000</v>
      </c>
      <c r="K200" s="353"/>
      <c r="L200" s="353">
        <v>16200</v>
      </c>
      <c r="M200" s="353">
        <v>15986.57</v>
      </c>
      <c r="N200" s="404">
        <f t="shared" si="0"/>
        <v>213.4300000000003</v>
      </c>
    </row>
    <row r="201" spans="1:14" ht="21.75" customHeight="1">
      <c r="A201" s="362"/>
      <c r="B201" s="362" t="s">
        <v>625</v>
      </c>
      <c r="C201" s="362"/>
      <c r="D201" s="362"/>
      <c r="E201" s="362"/>
      <c r="F201" s="362"/>
      <c r="G201" s="362"/>
      <c r="H201" s="350" t="s">
        <v>624</v>
      </c>
      <c r="I201" s="353">
        <v>4000</v>
      </c>
      <c r="J201" s="353">
        <v>3250</v>
      </c>
      <c r="K201" s="353"/>
      <c r="L201" s="353">
        <v>3620</v>
      </c>
      <c r="M201" s="353">
        <v>3603.96</v>
      </c>
      <c r="N201" s="404">
        <f t="shared" si="0"/>
        <v>16.039999999999964</v>
      </c>
    </row>
    <row r="202" spans="1:14" ht="21.75" customHeight="1">
      <c r="A202" s="362"/>
      <c r="B202" s="362" t="s">
        <v>163</v>
      </c>
      <c r="C202" s="362"/>
      <c r="D202" s="362"/>
      <c r="E202" s="362"/>
      <c r="F202" s="362"/>
      <c r="G202" s="362"/>
      <c r="H202" s="350" t="s">
        <v>164</v>
      </c>
      <c r="I202" s="353">
        <v>43000</v>
      </c>
      <c r="J202" s="353">
        <v>35000</v>
      </c>
      <c r="K202" s="353"/>
      <c r="L202" s="353">
        <v>41700</v>
      </c>
      <c r="M202" s="353">
        <v>38215.4</v>
      </c>
      <c r="N202" s="404">
        <f t="shared" si="0"/>
        <v>3484.5999999999985</v>
      </c>
    </row>
    <row r="203" spans="1:14" ht="21.75" customHeight="1">
      <c r="A203" s="362"/>
      <c r="B203" s="362" t="s">
        <v>425</v>
      </c>
      <c r="C203" s="362"/>
      <c r="D203" s="362"/>
      <c r="E203" s="362"/>
      <c r="F203" s="362"/>
      <c r="G203" s="362"/>
      <c r="H203" s="350"/>
      <c r="I203" s="353"/>
      <c r="J203" s="353"/>
      <c r="K203" s="353"/>
      <c r="L203" s="353"/>
      <c r="M203" s="353"/>
      <c r="N203" s="352"/>
    </row>
    <row r="204" spans="1:14" ht="21.75" customHeight="1">
      <c r="A204" s="362"/>
      <c r="B204" s="362"/>
      <c r="C204" s="362" t="s">
        <v>536</v>
      </c>
      <c r="D204" s="362"/>
      <c r="E204" s="362"/>
      <c r="F204" s="362"/>
      <c r="G204" s="362"/>
      <c r="H204" s="350" t="s">
        <v>165</v>
      </c>
      <c r="I204" s="353">
        <v>92375</v>
      </c>
      <c r="J204" s="353">
        <v>90000</v>
      </c>
      <c r="K204" s="353"/>
      <c r="L204" s="353">
        <v>93500</v>
      </c>
      <c r="M204" s="353">
        <v>90531.61</v>
      </c>
      <c r="N204" s="352">
        <f t="shared" si="0"/>
        <v>2968.3899999999994</v>
      </c>
    </row>
    <row r="205" spans="1:14" ht="21.75" customHeight="1">
      <c r="A205" s="362"/>
      <c r="B205" s="362"/>
      <c r="C205" s="362" t="s">
        <v>167</v>
      </c>
      <c r="D205" s="362"/>
      <c r="E205" s="362"/>
      <c r="F205" s="362"/>
      <c r="G205" s="362"/>
      <c r="H205" s="350" t="s">
        <v>623</v>
      </c>
      <c r="I205" s="353">
        <v>117500</v>
      </c>
      <c r="J205" s="353">
        <v>117000</v>
      </c>
      <c r="K205" s="353"/>
      <c r="L205" s="353">
        <v>117000</v>
      </c>
      <c r="M205" s="354">
        <f>95795.25+10666.58</f>
        <v>106461.83</v>
      </c>
      <c r="N205" s="352">
        <f t="shared" si="0"/>
        <v>10538.169999999998</v>
      </c>
    </row>
    <row r="206" spans="1:14" ht="21.75" customHeight="1">
      <c r="A206" s="362"/>
      <c r="B206" s="362" t="s">
        <v>622</v>
      </c>
      <c r="C206" s="362"/>
      <c r="D206" s="362"/>
      <c r="E206" s="362"/>
      <c r="F206" s="362"/>
      <c r="G206" s="362"/>
      <c r="H206" s="350" t="s">
        <v>621</v>
      </c>
      <c r="I206" s="353">
        <v>25000</v>
      </c>
      <c r="J206" s="353">
        <v>25000</v>
      </c>
      <c r="K206" s="353"/>
      <c r="L206" s="353">
        <v>23500</v>
      </c>
      <c r="M206" s="353">
        <v>21534.59</v>
      </c>
      <c r="N206" s="404">
        <f t="shared" si="0"/>
        <v>1965.4099999999999</v>
      </c>
    </row>
    <row r="207" spans="1:14" ht="21.75" customHeight="1">
      <c r="A207" s="362"/>
      <c r="B207" s="362"/>
      <c r="C207" s="362"/>
      <c r="D207" s="362"/>
      <c r="E207" s="362"/>
      <c r="F207" s="362"/>
      <c r="G207" s="362"/>
      <c r="H207" s="350"/>
      <c r="I207" s="353"/>
      <c r="J207" s="353"/>
      <c r="K207" s="353"/>
      <c r="L207" s="353"/>
      <c r="M207" s="353"/>
      <c r="N207" s="352"/>
    </row>
    <row r="208" spans="1:14" ht="21.75" customHeight="1">
      <c r="A208" s="362" t="s">
        <v>620</v>
      </c>
      <c r="B208" s="362"/>
      <c r="C208" s="362"/>
      <c r="D208" s="362"/>
      <c r="E208" s="362"/>
      <c r="F208" s="362"/>
      <c r="G208" s="362"/>
      <c r="H208" s="350"/>
      <c r="I208" s="353"/>
      <c r="J208" s="353"/>
      <c r="K208" s="353"/>
      <c r="L208" s="353"/>
      <c r="M208" s="353"/>
      <c r="N208" s="352"/>
    </row>
    <row r="209" spans="1:14" ht="21.75" customHeight="1">
      <c r="A209" s="362"/>
      <c r="B209" s="362" t="s">
        <v>619</v>
      </c>
      <c r="C209" s="362"/>
      <c r="D209" s="362"/>
      <c r="E209" s="362"/>
      <c r="F209" s="362"/>
      <c r="G209" s="362"/>
      <c r="H209" s="350" t="s">
        <v>618</v>
      </c>
      <c r="I209" s="353">
        <v>102000</v>
      </c>
      <c r="J209" s="353">
        <v>100000</v>
      </c>
      <c r="K209" s="353"/>
      <c r="L209" s="353">
        <v>106000</v>
      </c>
      <c r="M209" s="353">
        <f>92691.44+7102.02</f>
        <v>99793.46</v>
      </c>
      <c r="N209" s="352">
        <f>L209-M209</f>
        <v>6206.539999999994</v>
      </c>
    </row>
    <row r="210" spans="1:14" ht="21.75" customHeight="1">
      <c r="A210" s="362"/>
      <c r="B210" s="362"/>
      <c r="C210" s="362"/>
      <c r="D210" s="362"/>
      <c r="E210" s="362"/>
      <c r="F210" s="362"/>
      <c r="G210" s="362"/>
      <c r="H210" s="350"/>
      <c r="I210" s="353"/>
      <c r="J210" s="353"/>
      <c r="K210" s="353"/>
      <c r="L210" s="353"/>
      <c r="M210" s="353"/>
      <c r="N210" s="352"/>
    </row>
    <row r="211" spans="1:14" ht="21.75" customHeight="1">
      <c r="A211" s="362" t="s">
        <v>664</v>
      </c>
      <c r="B211" s="362"/>
      <c r="C211" s="362"/>
      <c r="D211" s="362"/>
      <c r="E211" s="362"/>
      <c r="F211" s="362"/>
      <c r="G211" s="362"/>
      <c r="H211" s="350"/>
      <c r="I211" s="353"/>
      <c r="J211" s="353"/>
      <c r="K211" s="353"/>
      <c r="L211" s="353"/>
      <c r="M211" s="353"/>
      <c r="N211" s="352"/>
    </row>
    <row r="212" spans="1:14" ht="21.75" customHeight="1">
      <c r="A212" s="362"/>
      <c r="B212" s="362" t="s">
        <v>611</v>
      </c>
      <c r="C212" s="362"/>
      <c r="D212" s="362"/>
      <c r="E212" s="362"/>
      <c r="F212" s="362"/>
      <c r="G212" s="362"/>
      <c r="H212" s="350" t="s">
        <v>663</v>
      </c>
      <c r="I212" s="353">
        <v>97151</v>
      </c>
      <c r="J212" s="353">
        <v>88484</v>
      </c>
      <c r="K212" s="353"/>
      <c r="L212" s="353">
        <v>55608.43</v>
      </c>
      <c r="M212" s="353">
        <v>2197.99</v>
      </c>
      <c r="N212" s="352">
        <f>L212-M212</f>
        <v>53410.44</v>
      </c>
    </row>
    <row r="213" spans="1:14" ht="21.75" customHeight="1">
      <c r="A213" s="362"/>
      <c r="B213" s="362"/>
      <c r="C213" s="362"/>
      <c r="D213" s="362"/>
      <c r="E213" s="362"/>
      <c r="F213" s="362"/>
      <c r="G213" s="362"/>
      <c r="H213" s="350"/>
      <c r="I213" s="353"/>
      <c r="J213" s="353"/>
      <c r="K213" s="353"/>
      <c r="L213" s="353"/>
      <c r="M213" s="353"/>
      <c r="N213" s="352"/>
    </row>
    <row r="214" spans="1:14" ht="21.75" customHeight="1">
      <c r="A214" s="362" t="s">
        <v>170</v>
      </c>
      <c r="B214" s="362"/>
      <c r="C214" s="362"/>
      <c r="D214" s="362"/>
      <c r="E214" s="362"/>
      <c r="F214" s="362"/>
      <c r="G214" s="362"/>
      <c r="H214" s="350"/>
      <c r="I214" s="353"/>
      <c r="J214" s="353"/>
      <c r="K214" s="353"/>
      <c r="L214" s="353"/>
      <c r="M214" s="353"/>
      <c r="N214" s="352"/>
    </row>
    <row r="215" spans="1:14" ht="21.75" customHeight="1">
      <c r="A215" s="362"/>
      <c r="B215" s="362" t="s">
        <v>609</v>
      </c>
      <c r="C215" s="362"/>
      <c r="D215" s="362"/>
      <c r="E215" s="362"/>
      <c r="F215" s="362"/>
      <c r="G215" s="362"/>
      <c r="H215" s="350" t="s">
        <v>171</v>
      </c>
      <c r="I215" s="353">
        <v>4000</v>
      </c>
      <c r="J215" s="353">
        <v>600</v>
      </c>
      <c r="K215" s="353"/>
      <c r="L215" s="353">
        <v>600</v>
      </c>
      <c r="M215" s="353">
        <v>569.46</v>
      </c>
      <c r="N215" s="404">
        <f>L215-M215</f>
        <v>30.539999999999964</v>
      </c>
    </row>
    <row r="216" spans="1:14" ht="21.75" customHeight="1">
      <c r="A216" s="362"/>
      <c r="B216" s="362"/>
      <c r="C216" s="362"/>
      <c r="D216" s="362"/>
      <c r="E216" s="362"/>
      <c r="F216" s="362"/>
      <c r="G216" s="362"/>
      <c r="H216" s="350"/>
      <c r="I216" s="353"/>
      <c r="J216" s="353"/>
      <c r="K216" s="353"/>
      <c r="L216" s="353"/>
      <c r="M216" s="353"/>
      <c r="N216" s="352"/>
    </row>
    <row r="217" spans="1:14" ht="21.75" customHeight="1">
      <c r="A217" s="362"/>
      <c r="B217" s="362"/>
      <c r="C217" s="362"/>
      <c r="D217" s="362"/>
      <c r="E217" s="362"/>
      <c r="F217" s="362"/>
      <c r="G217" s="362"/>
      <c r="H217" s="350"/>
      <c r="I217" s="353"/>
      <c r="J217" s="353"/>
      <c r="K217" s="353"/>
      <c r="L217" s="353"/>
      <c r="M217" s="353"/>
      <c r="N217" s="352"/>
    </row>
    <row r="218" spans="1:14" ht="19.5" customHeight="1">
      <c r="A218" s="332"/>
      <c r="B218" s="332"/>
      <c r="C218" s="332"/>
      <c r="D218" s="332"/>
      <c r="E218" s="332"/>
      <c r="F218" s="332"/>
      <c r="G218" s="332"/>
      <c r="H218" s="330"/>
      <c r="I218" s="332"/>
      <c r="J218" s="333" t="s">
        <v>617</v>
      </c>
      <c r="K218" s="332"/>
      <c r="L218" s="332"/>
      <c r="M218" s="332"/>
      <c r="N218" s="332"/>
    </row>
    <row r="219" spans="1:14" ht="19.5" customHeight="1">
      <c r="A219" s="332"/>
      <c r="B219" s="332"/>
      <c r="C219" s="332"/>
      <c r="D219" s="332"/>
      <c r="E219" s="332"/>
      <c r="F219" s="332"/>
      <c r="G219" s="332"/>
      <c r="H219" s="330"/>
      <c r="I219" s="334"/>
      <c r="J219" s="333"/>
      <c r="K219" s="332"/>
      <c r="L219" s="332"/>
      <c r="M219" s="332"/>
      <c r="N219" s="332"/>
    </row>
    <row r="220" spans="1:14" ht="33.75" customHeight="1" thickBot="1">
      <c r="A220" s="341"/>
      <c r="B220" s="341"/>
      <c r="C220" s="341"/>
      <c r="D220" s="341"/>
      <c r="E220" s="341"/>
      <c r="F220" s="341"/>
      <c r="G220" s="341"/>
      <c r="H220" s="392"/>
      <c r="I220" s="391" t="s">
        <v>585</v>
      </c>
      <c r="J220" s="341"/>
      <c r="K220" s="341"/>
      <c r="L220" s="341"/>
      <c r="M220" s="341"/>
      <c r="N220" s="341"/>
    </row>
    <row r="221" spans="1:14" ht="18" customHeight="1" thickBot="1" thickTop="1">
      <c r="A221" s="333" t="s">
        <v>584</v>
      </c>
      <c r="B221" s="332"/>
      <c r="C221" s="332"/>
      <c r="D221" s="332"/>
      <c r="E221" s="332"/>
      <c r="F221" s="332"/>
      <c r="G221" s="332"/>
      <c r="H221" s="371"/>
      <c r="I221" s="390" t="s">
        <v>372</v>
      </c>
      <c r="J221" s="387"/>
      <c r="K221" s="389"/>
      <c r="L221" s="388"/>
      <c r="M221" s="387" t="s">
        <v>1099</v>
      </c>
      <c r="N221" s="386"/>
    </row>
    <row r="222" spans="1:14" ht="18" customHeight="1" thickTop="1">
      <c r="A222" s="332"/>
      <c r="B222" s="332"/>
      <c r="C222" s="332"/>
      <c r="D222" s="332"/>
      <c r="E222" s="332"/>
      <c r="F222" s="332"/>
      <c r="G222" s="332"/>
      <c r="H222" s="371"/>
      <c r="I222" s="385"/>
      <c r="J222" s="384" t="s">
        <v>250</v>
      </c>
      <c r="K222" s="379" t="s">
        <v>1101</v>
      </c>
      <c r="L222" s="457" t="s">
        <v>1102</v>
      </c>
      <c r="M222" s="332"/>
      <c r="N222" s="383"/>
    </row>
    <row r="223" spans="1:14" ht="15" customHeight="1">
      <c r="A223" s="332"/>
      <c r="B223" s="333" t="s">
        <v>606</v>
      </c>
      <c r="C223" s="332"/>
      <c r="D223" s="332"/>
      <c r="E223" s="332"/>
      <c r="F223" s="332"/>
      <c r="G223" s="332"/>
      <c r="H223" s="382" t="s">
        <v>420</v>
      </c>
      <c r="I223" s="381" t="s">
        <v>1100</v>
      </c>
      <c r="J223" s="380" t="s">
        <v>1068</v>
      </c>
      <c r="K223" s="379" t="s">
        <v>583</v>
      </c>
      <c r="L223" s="457" t="s">
        <v>582</v>
      </c>
      <c r="M223" s="379" t="s">
        <v>368</v>
      </c>
      <c r="N223" s="378" t="s">
        <v>364</v>
      </c>
    </row>
    <row r="224" spans="1:14" ht="15.75" customHeight="1" thickBot="1">
      <c r="A224" s="341"/>
      <c r="B224" s="341"/>
      <c r="C224" s="341"/>
      <c r="D224" s="341"/>
      <c r="E224" s="341"/>
      <c r="F224" s="341"/>
      <c r="G224" s="341"/>
      <c r="H224" s="377"/>
      <c r="I224" s="376"/>
      <c r="J224" s="375"/>
      <c r="K224" s="373" t="s">
        <v>581</v>
      </c>
      <c r="L224" s="793" t="s">
        <v>580</v>
      </c>
      <c r="M224" s="373" t="s">
        <v>365</v>
      </c>
      <c r="N224" s="372"/>
    </row>
    <row r="225" spans="1:14" ht="19.5" customHeight="1" thickTop="1">
      <c r="A225" s="333"/>
      <c r="B225" s="333" t="s">
        <v>616</v>
      </c>
      <c r="C225" s="333"/>
      <c r="D225" s="333"/>
      <c r="E225" s="333"/>
      <c r="F225" s="333"/>
      <c r="G225" s="333"/>
      <c r="H225" s="350" t="s">
        <v>576</v>
      </c>
      <c r="I225" s="365" t="s">
        <v>613</v>
      </c>
      <c r="J225" s="364" t="s">
        <v>613</v>
      </c>
      <c r="K225" s="364" t="s">
        <v>613</v>
      </c>
      <c r="L225" s="364" t="s">
        <v>613</v>
      </c>
      <c r="M225" s="364" t="s">
        <v>613</v>
      </c>
      <c r="N225" s="363" t="s">
        <v>613</v>
      </c>
    </row>
    <row r="226" spans="1:14" ht="12.75" customHeight="1">
      <c r="A226" s="333"/>
      <c r="B226" s="333" t="s">
        <v>615</v>
      </c>
      <c r="C226" s="333"/>
      <c r="D226" s="333"/>
      <c r="E226" s="333"/>
      <c r="F226" s="333"/>
      <c r="G226" s="333"/>
      <c r="H226" s="345"/>
      <c r="I226" s="416"/>
      <c r="J226" s="415"/>
      <c r="K226" s="415"/>
      <c r="L226" s="415"/>
      <c r="M226" s="415"/>
      <c r="N226" s="414"/>
    </row>
    <row r="227" spans="1:14" ht="12.75" customHeight="1">
      <c r="A227" s="351"/>
      <c r="B227" s="351" t="s">
        <v>614</v>
      </c>
      <c r="C227" s="351"/>
      <c r="D227" s="351"/>
      <c r="E227" s="351"/>
      <c r="F227" s="351"/>
      <c r="G227" s="351"/>
      <c r="H227" s="350" t="s">
        <v>576</v>
      </c>
      <c r="I227" s="365" t="s">
        <v>613</v>
      </c>
      <c r="J227" s="364" t="s">
        <v>613</v>
      </c>
      <c r="K227" s="364" t="s">
        <v>613</v>
      </c>
      <c r="L227" s="364" t="s">
        <v>613</v>
      </c>
      <c r="M227" s="364" t="s">
        <v>613</v>
      </c>
      <c r="N227" s="363" t="s">
        <v>613</v>
      </c>
    </row>
    <row r="228" spans="1:14" ht="21.75" customHeight="1">
      <c r="A228" s="362"/>
      <c r="B228" s="362"/>
      <c r="C228" s="362"/>
      <c r="D228" s="362"/>
      <c r="E228" s="362"/>
      <c r="F228" s="362"/>
      <c r="G228" s="362"/>
      <c r="H228" s="400"/>
      <c r="I228" s="354"/>
      <c r="J228" s="353"/>
      <c r="K228" s="353"/>
      <c r="L228" s="353"/>
      <c r="M228" s="353"/>
      <c r="N228" s="352"/>
    </row>
    <row r="229" spans="1:14" ht="21.75" customHeight="1">
      <c r="A229" s="362"/>
      <c r="B229" s="362" t="s">
        <v>612</v>
      </c>
      <c r="C229" s="362"/>
      <c r="D229" s="362"/>
      <c r="E229" s="362"/>
      <c r="F229" s="362"/>
      <c r="G229" s="362"/>
      <c r="H229" s="400"/>
      <c r="I229" s="353"/>
      <c r="J229" s="353"/>
      <c r="K229" s="353"/>
      <c r="L229" s="353"/>
      <c r="M229" s="353"/>
      <c r="N229" s="352"/>
    </row>
    <row r="230" spans="1:14" ht="21.75" customHeight="1">
      <c r="A230" s="362"/>
      <c r="B230" s="362"/>
      <c r="C230" s="362" t="s">
        <v>609</v>
      </c>
      <c r="D230" s="362"/>
      <c r="E230" s="362"/>
      <c r="F230" s="362"/>
      <c r="G230" s="362"/>
      <c r="H230" s="350" t="s">
        <v>608</v>
      </c>
      <c r="I230" s="353">
        <v>29537</v>
      </c>
      <c r="J230" s="353">
        <v>28869</v>
      </c>
      <c r="K230" s="353"/>
      <c r="L230" s="353">
        <v>29984</v>
      </c>
      <c r="M230" s="353">
        <v>28870.15</v>
      </c>
      <c r="N230" s="352">
        <f>L230-M230</f>
        <v>1113.8499999999985</v>
      </c>
    </row>
    <row r="231" spans="1:14" ht="21.75" customHeight="1">
      <c r="A231" s="362"/>
      <c r="B231" s="362"/>
      <c r="C231" s="362" t="s">
        <v>611</v>
      </c>
      <c r="D231" s="362"/>
      <c r="E231" s="362"/>
      <c r="F231" s="362"/>
      <c r="G231" s="362"/>
      <c r="H231" s="350" t="s">
        <v>610</v>
      </c>
      <c r="I231" s="353">
        <v>850</v>
      </c>
      <c r="J231" s="353">
        <v>850</v>
      </c>
      <c r="K231" s="353"/>
      <c r="L231" s="353">
        <v>1250</v>
      </c>
      <c r="M231" s="353">
        <v>941.8</v>
      </c>
      <c r="N231" s="404">
        <f>L231-M231</f>
        <v>308.20000000000005</v>
      </c>
    </row>
    <row r="232" spans="1:14" ht="21.75" customHeight="1">
      <c r="A232" s="362"/>
      <c r="B232" s="362"/>
      <c r="C232" s="362"/>
      <c r="D232" s="362"/>
      <c r="E232" s="362"/>
      <c r="F232" s="362"/>
      <c r="G232" s="362"/>
      <c r="H232" s="350"/>
      <c r="I232" s="353"/>
      <c r="J232" s="353"/>
      <c r="K232" s="353"/>
      <c r="L232" s="353"/>
      <c r="M232" s="353"/>
      <c r="N232" s="352"/>
    </row>
    <row r="233" spans="1:14" ht="21.75" customHeight="1">
      <c r="A233" s="362"/>
      <c r="B233" s="362"/>
      <c r="C233" s="362"/>
      <c r="D233" s="362"/>
      <c r="E233" s="362"/>
      <c r="F233" s="362"/>
      <c r="G233" s="362"/>
      <c r="H233" s="350"/>
      <c r="I233" s="353"/>
      <c r="J233" s="353"/>
      <c r="K233" s="353"/>
      <c r="L233" s="353"/>
      <c r="M233" s="353"/>
      <c r="N233" s="352"/>
    </row>
    <row r="234" spans="1:14" ht="21.75" customHeight="1">
      <c r="A234" s="362"/>
      <c r="B234" s="362"/>
      <c r="C234" s="362"/>
      <c r="D234" s="362"/>
      <c r="E234" s="362"/>
      <c r="F234" s="362"/>
      <c r="G234" s="362"/>
      <c r="H234" s="350"/>
      <c r="I234" s="354"/>
      <c r="J234" s="354"/>
      <c r="K234" s="353"/>
      <c r="L234" s="354"/>
      <c r="M234" s="353"/>
      <c r="N234" s="352"/>
    </row>
    <row r="235" spans="1:14" ht="21.75" customHeight="1">
      <c r="A235" s="362"/>
      <c r="B235" s="362"/>
      <c r="C235" s="362"/>
      <c r="D235" s="362"/>
      <c r="E235" s="362"/>
      <c r="F235" s="362"/>
      <c r="G235" s="362"/>
      <c r="H235" s="350"/>
      <c r="I235" s="354"/>
      <c r="J235" s="354"/>
      <c r="K235" s="353"/>
      <c r="L235" s="354"/>
      <c r="M235" s="353"/>
      <c r="N235" s="352"/>
    </row>
    <row r="236" spans="1:14" ht="21.75" customHeight="1">
      <c r="A236" s="362"/>
      <c r="B236" s="362"/>
      <c r="C236" s="362"/>
      <c r="D236" s="362"/>
      <c r="E236" s="362"/>
      <c r="F236" s="362"/>
      <c r="G236" s="362"/>
      <c r="H236" s="350"/>
      <c r="I236" s="354"/>
      <c r="J236" s="354"/>
      <c r="K236" s="353"/>
      <c r="L236" s="354"/>
      <c r="M236" s="353"/>
      <c r="N236" s="352"/>
    </row>
    <row r="237" spans="1:14" ht="21.75" customHeight="1">
      <c r="A237" s="362"/>
      <c r="B237" s="362"/>
      <c r="C237" s="362"/>
      <c r="D237" s="362"/>
      <c r="E237" s="362"/>
      <c r="F237" s="362"/>
      <c r="G237" s="362"/>
      <c r="H237" s="350"/>
      <c r="I237" s="354"/>
      <c r="J237" s="353"/>
      <c r="K237" s="353"/>
      <c r="L237" s="353"/>
      <c r="M237" s="353"/>
      <c r="N237" s="352"/>
    </row>
    <row r="238" spans="1:14" ht="21.75" customHeight="1">
      <c r="A238" s="362"/>
      <c r="B238" s="362"/>
      <c r="C238" s="362"/>
      <c r="D238" s="362"/>
      <c r="E238" s="362"/>
      <c r="F238" s="362"/>
      <c r="G238" s="362"/>
      <c r="H238" s="350"/>
      <c r="I238" s="354"/>
      <c r="J238" s="353"/>
      <c r="K238" s="353"/>
      <c r="L238" s="353"/>
      <c r="M238" s="353"/>
      <c r="N238" s="352"/>
    </row>
    <row r="239" spans="1:14" ht="21.75" customHeight="1">
      <c r="A239" s="362"/>
      <c r="B239" s="362"/>
      <c r="C239" s="362"/>
      <c r="D239" s="362"/>
      <c r="E239" s="362"/>
      <c r="F239" s="362"/>
      <c r="G239" s="362"/>
      <c r="H239" s="350"/>
      <c r="I239" s="354"/>
      <c r="J239" s="353"/>
      <c r="K239" s="353"/>
      <c r="L239" s="353"/>
      <c r="M239" s="353"/>
      <c r="N239" s="352"/>
    </row>
    <row r="240" spans="1:14" ht="21.75" customHeight="1">
      <c r="A240" s="362"/>
      <c r="B240" s="362"/>
      <c r="C240" s="362"/>
      <c r="D240" s="362"/>
      <c r="E240" s="362"/>
      <c r="F240" s="362"/>
      <c r="G240" s="362"/>
      <c r="H240" s="350"/>
      <c r="I240" s="354"/>
      <c r="J240" s="353"/>
      <c r="K240" s="353"/>
      <c r="L240" s="353"/>
      <c r="M240" s="353"/>
      <c r="N240" s="352"/>
    </row>
    <row r="241" spans="1:14" ht="21.75" customHeight="1">
      <c r="A241" s="362"/>
      <c r="B241" s="362"/>
      <c r="C241" s="362"/>
      <c r="D241" s="362"/>
      <c r="E241" s="362"/>
      <c r="F241" s="362"/>
      <c r="G241" s="362"/>
      <c r="H241" s="350"/>
      <c r="I241" s="354"/>
      <c r="J241" s="353"/>
      <c r="K241" s="353"/>
      <c r="L241" s="353"/>
      <c r="M241" s="353"/>
      <c r="N241" s="352"/>
    </row>
    <row r="242" spans="1:14" ht="21.75" customHeight="1">
      <c r="A242" s="362"/>
      <c r="B242" s="362"/>
      <c r="C242" s="362"/>
      <c r="D242" s="362"/>
      <c r="E242" s="362"/>
      <c r="F242" s="362"/>
      <c r="G242" s="362"/>
      <c r="H242" s="350"/>
      <c r="I242" s="354"/>
      <c r="J242" s="353"/>
      <c r="K242" s="353"/>
      <c r="L242" s="353"/>
      <c r="M242" s="353"/>
      <c r="N242" s="352"/>
    </row>
    <row r="243" spans="1:14" ht="21.75" customHeight="1">
      <c r="A243" s="362"/>
      <c r="B243" s="362"/>
      <c r="C243" s="362"/>
      <c r="D243" s="362"/>
      <c r="E243" s="362"/>
      <c r="F243" s="362"/>
      <c r="G243" s="362"/>
      <c r="H243" s="350"/>
      <c r="I243" s="354"/>
      <c r="J243" s="353"/>
      <c r="K243" s="353"/>
      <c r="L243" s="353"/>
      <c r="M243" s="353"/>
      <c r="N243" s="352"/>
    </row>
    <row r="244" spans="1:14" ht="21.75" customHeight="1">
      <c r="A244" s="362"/>
      <c r="B244" s="362"/>
      <c r="C244" s="362"/>
      <c r="D244" s="362"/>
      <c r="E244" s="362"/>
      <c r="F244" s="362"/>
      <c r="G244" s="362"/>
      <c r="H244" s="350"/>
      <c r="I244" s="354"/>
      <c r="J244" s="353"/>
      <c r="K244" s="353"/>
      <c r="L244" s="353"/>
      <c r="M244" s="353"/>
      <c r="N244" s="352"/>
    </row>
    <row r="245" spans="1:14" ht="21.75" customHeight="1" thickBot="1">
      <c r="A245" s="397"/>
      <c r="B245" s="397"/>
      <c r="C245" s="397"/>
      <c r="D245" s="397"/>
      <c r="E245" s="397"/>
      <c r="F245" s="397"/>
      <c r="G245" s="397"/>
      <c r="H245" s="338"/>
      <c r="I245" s="337"/>
      <c r="J245" s="336"/>
      <c r="K245" s="336"/>
      <c r="L245" s="336"/>
      <c r="M245" s="336"/>
      <c r="N245" s="335"/>
    </row>
    <row r="246" spans="1:14" ht="19.5" customHeight="1" thickTop="1">
      <c r="A246" s="332"/>
      <c r="B246" s="332"/>
      <c r="C246" s="332"/>
      <c r="D246" s="332"/>
      <c r="E246" s="332"/>
      <c r="F246" s="332"/>
      <c r="G246" s="332"/>
      <c r="H246" s="330"/>
      <c r="I246" s="334"/>
      <c r="J246" s="333" t="s">
        <v>607</v>
      </c>
      <c r="K246" s="332"/>
      <c r="L246" s="332"/>
      <c r="M246" s="332"/>
      <c r="N246" s="332"/>
    </row>
    <row r="247" spans="1:14" ht="18" customHeight="1">
      <c r="A247" s="332"/>
      <c r="B247" s="332"/>
      <c r="C247" s="332"/>
      <c r="D247" s="332"/>
      <c r="E247" s="332"/>
      <c r="F247" s="332"/>
      <c r="G247" s="332"/>
      <c r="H247" s="330"/>
      <c r="I247" s="334"/>
      <c r="J247" s="332"/>
      <c r="K247" s="332"/>
      <c r="L247" s="332"/>
      <c r="M247" s="332"/>
      <c r="N247" s="332"/>
    </row>
    <row r="248" spans="1:14" ht="33.75" customHeight="1" thickBot="1">
      <c r="A248" s="341"/>
      <c r="B248" s="341"/>
      <c r="C248" s="341"/>
      <c r="D248" s="341"/>
      <c r="E248" s="341"/>
      <c r="F248" s="341"/>
      <c r="G248" s="341"/>
      <c r="H248" s="392"/>
      <c r="I248" s="391" t="s">
        <v>585</v>
      </c>
      <c r="J248" s="341"/>
      <c r="K248" s="341"/>
      <c r="L248" s="341"/>
      <c r="M248" s="341"/>
      <c r="N248" s="341"/>
    </row>
    <row r="249" spans="1:14" ht="18" customHeight="1" thickBot="1" thickTop="1">
      <c r="A249" s="333" t="s">
        <v>584</v>
      </c>
      <c r="B249" s="332"/>
      <c r="C249" s="332"/>
      <c r="D249" s="332"/>
      <c r="E249" s="332"/>
      <c r="F249" s="332"/>
      <c r="G249" s="332"/>
      <c r="H249" s="371"/>
      <c r="I249" s="390" t="s">
        <v>372</v>
      </c>
      <c r="J249" s="387"/>
      <c r="K249" s="389"/>
      <c r="L249" s="388"/>
      <c r="M249" s="387" t="s">
        <v>1099</v>
      </c>
      <c r="N249" s="386"/>
    </row>
    <row r="250" spans="1:14" ht="18" customHeight="1" thickTop="1">
      <c r="A250" s="332"/>
      <c r="B250" s="332"/>
      <c r="C250" s="332"/>
      <c r="D250" s="332"/>
      <c r="E250" s="332"/>
      <c r="F250" s="332"/>
      <c r="G250" s="332"/>
      <c r="H250" s="371"/>
      <c r="I250" s="385"/>
      <c r="J250" s="384" t="s">
        <v>250</v>
      </c>
      <c r="K250" s="379" t="s">
        <v>1101</v>
      </c>
      <c r="L250" s="457" t="s">
        <v>1102</v>
      </c>
      <c r="M250" s="332"/>
      <c r="N250" s="383"/>
    </row>
    <row r="251" spans="1:14" ht="15" customHeight="1">
      <c r="A251" s="332"/>
      <c r="B251" s="333" t="s">
        <v>606</v>
      </c>
      <c r="C251" s="332"/>
      <c r="D251" s="332"/>
      <c r="E251" s="332"/>
      <c r="F251" s="332"/>
      <c r="G251" s="332"/>
      <c r="H251" s="382" t="s">
        <v>420</v>
      </c>
      <c r="I251" s="381" t="s">
        <v>1100</v>
      </c>
      <c r="J251" s="380" t="s">
        <v>1068</v>
      </c>
      <c r="K251" s="379" t="s">
        <v>583</v>
      </c>
      <c r="L251" s="457" t="s">
        <v>582</v>
      </c>
      <c r="M251" s="379" t="s">
        <v>368</v>
      </c>
      <c r="N251" s="378" t="s">
        <v>364</v>
      </c>
    </row>
    <row r="252" spans="1:14" ht="21.75" customHeight="1" thickBot="1">
      <c r="A252" s="341"/>
      <c r="B252" s="341"/>
      <c r="C252" s="341"/>
      <c r="D252" s="341"/>
      <c r="E252" s="341"/>
      <c r="F252" s="341"/>
      <c r="G252" s="341"/>
      <c r="H252" s="377"/>
      <c r="I252" s="376"/>
      <c r="J252" s="375"/>
      <c r="K252" s="373" t="s">
        <v>581</v>
      </c>
      <c r="L252" s="793" t="s">
        <v>580</v>
      </c>
      <c r="M252" s="373" t="s">
        <v>365</v>
      </c>
      <c r="N252" s="372"/>
    </row>
    <row r="253" spans="1:14" ht="19.5" customHeight="1" thickTop="1">
      <c r="A253" s="351"/>
      <c r="B253" s="351" t="s">
        <v>605</v>
      </c>
      <c r="C253" s="351"/>
      <c r="D253" s="351"/>
      <c r="E253" s="351"/>
      <c r="F253" s="351"/>
      <c r="G253" s="351"/>
      <c r="H253" s="350" t="s">
        <v>576</v>
      </c>
      <c r="I253" s="365" t="s">
        <v>520</v>
      </c>
      <c r="J253" s="413" t="s">
        <v>520</v>
      </c>
      <c r="K253" s="412" t="s">
        <v>520</v>
      </c>
      <c r="L253" s="364" t="s">
        <v>520</v>
      </c>
      <c r="M253" s="364" t="s">
        <v>520</v>
      </c>
      <c r="N253" s="363" t="s">
        <v>520</v>
      </c>
    </row>
    <row r="254" spans="1:14" ht="21.75" customHeight="1">
      <c r="A254" s="362"/>
      <c r="B254" s="362"/>
      <c r="C254" s="362"/>
      <c r="D254" s="362"/>
      <c r="E254" s="362"/>
      <c r="F254" s="362"/>
      <c r="G254" s="362"/>
      <c r="H254" s="400"/>
      <c r="I254" s="354"/>
      <c r="J254" s="353"/>
      <c r="K254" s="353"/>
      <c r="L254" s="353"/>
      <c r="M254" s="353"/>
      <c r="N254" s="352"/>
    </row>
    <row r="255" spans="1:14" ht="21.75" customHeight="1">
      <c r="A255" s="362"/>
      <c r="B255" s="362"/>
      <c r="C255" s="362"/>
      <c r="D255" s="362"/>
      <c r="E255" s="362"/>
      <c r="F255" s="362"/>
      <c r="G255" s="362"/>
      <c r="H255" s="400"/>
      <c r="I255" s="354"/>
      <c r="J255" s="353"/>
      <c r="K255" s="353"/>
      <c r="L255" s="353"/>
      <c r="M255" s="353"/>
      <c r="N255" s="352"/>
    </row>
    <row r="256" spans="1:14" ht="21.75" customHeight="1">
      <c r="A256" s="362"/>
      <c r="B256" s="362"/>
      <c r="C256" s="362"/>
      <c r="D256" s="362"/>
      <c r="E256" s="362"/>
      <c r="F256" s="362"/>
      <c r="G256" s="362"/>
      <c r="H256" s="350"/>
      <c r="I256" s="354"/>
      <c r="J256" s="354"/>
      <c r="K256" s="353"/>
      <c r="L256" s="354"/>
      <c r="M256" s="354"/>
      <c r="N256" s="404"/>
    </row>
    <row r="257" spans="1:14" ht="21.75" customHeight="1">
      <c r="A257" s="362"/>
      <c r="B257" s="362"/>
      <c r="C257" s="362"/>
      <c r="D257" s="362"/>
      <c r="E257" s="362"/>
      <c r="F257" s="362"/>
      <c r="G257" s="362"/>
      <c r="H257" s="400"/>
      <c r="I257" s="354"/>
      <c r="J257" s="354"/>
      <c r="K257" s="353"/>
      <c r="L257" s="353"/>
      <c r="M257" s="353"/>
      <c r="N257" s="352"/>
    </row>
    <row r="258" spans="1:14" ht="21.75" customHeight="1">
      <c r="A258" s="362"/>
      <c r="B258" s="362"/>
      <c r="C258" s="362"/>
      <c r="D258" s="362"/>
      <c r="E258" s="362"/>
      <c r="F258" s="362"/>
      <c r="G258" s="362"/>
      <c r="H258" s="350"/>
      <c r="I258" s="354"/>
      <c r="J258" s="354"/>
      <c r="K258" s="353"/>
      <c r="L258" s="353"/>
      <c r="M258" s="353"/>
      <c r="N258" s="352"/>
    </row>
    <row r="259" spans="1:14" ht="21.75" customHeight="1">
      <c r="A259" s="362"/>
      <c r="B259" s="362"/>
      <c r="C259" s="362"/>
      <c r="D259" s="362"/>
      <c r="E259" s="362"/>
      <c r="F259" s="362"/>
      <c r="G259" s="362"/>
      <c r="H259" s="350"/>
      <c r="I259" s="354"/>
      <c r="J259" s="354"/>
      <c r="K259" s="353"/>
      <c r="L259" s="353"/>
      <c r="M259" s="353"/>
      <c r="N259" s="352"/>
    </row>
    <row r="260" spans="1:14" ht="21.75" customHeight="1">
      <c r="A260" s="362"/>
      <c r="B260" s="362"/>
      <c r="C260" s="362"/>
      <c r="D260" s="362"/>
      <c r="E260" s="362"/>
      <c r="F260" s="362"/>
      <c r="G260" s="362"/>
      <c r="H260" s="350"/>
      <c r="I260" s="354"/>
      <c r="J260" s="354"/>
      <c r="K260" s="353"/>
      <c r="L260" s="353"/>
      <c r="M260" s="353"/>
      <c r="N260" s="404"/>
    </row>
    <row r="261" spans="1:14" ht="21.75" customHeight="1">
      <c r="A261" s="362"/>
      <c r="B261" s="362"/>
      <c r="C261" s="362"/>
      <c r="D261" s="362"/>
      <c r="E261" s="362"/>
      <c r="F261" s="362"/>
      <c r="G261" s="362"/>
      <c r="H261" s="350"/>
      <c r="I261" s="354"/>
      <c r="J261" s="354"/>
      <c r="K261" s="353"/>
      <c r="L261" s="353"/>
      <c r="M261" s="353"/>
      <c r="N261" s="352"/>
    </row>
    <row r="262" spans="1:14" ht="21.75" customHeight="1">
      <c r="A262" s="362"/>
      <c r="B262" s="362"/>
      <c r="C262" s="362"/>
      <c r="D262" s="362"/>
      <c r="E262" s="362"/>
      <c r="F262" s="362"/>
      <c r="G262" s="362"/>
      <c r="H262" s="350"/>
      <c r="I262" s="354"/>
      <c r="J262" s="354"/>
      <c r="K262" s="353"/>
      <c r="L262" s="353"/>
      <c r="M262" s="353"/>
      <c r="N262" s="352"/>
    </row>
    <row r="263" spans="1:14" ht="21.75" customHeight="1">
      <c r="A263" s="362"/>
      <c r="B263" s="362"/>
      <c r="C263" s="362"/>
      <c r="D263" s="362"/>
      <c r="E263" s="362"/>
      <c r="F263" s="362"/>
      <c r="G263" s="362"/>
      <c r="H263" s="350"/>
      <c r="I263" s="354"/>
      <c r="J263" s="354"/>
      <c r="K263" s="353"/>
      <c r="L263" s="353"/>
      <c r="M263" s="353"/>
      <c r="N263" s="352"/>
    </row>
    <row r="264" spans="1:14" ht="21.75" customHeight="1">
      <c r="A264" s="362"/>
      <c r="B264" s="362"/>
      <c r="C264" s="362"/>
      <c r="D264" s="362"/>
      <c r="E264" s="362"/>
      <c r="F264" s="362"/>
      <c r="G264" s="362"/>
      <c r="H264" s="350"/>
      <c r="I264" s="354"/>
      <c r="J264" s="354"/>
      <c r="K264" s="353"/>
      <c r="L264" s="353"/>
      <c r="M264" s="353"/>
      <c r="N264" s="352"/>
    </row>
    <row r="265" spans="1:14" ht="21.75" customHeight="1">
      <c r="A265" s="362"/>
      <c r="B265" s="362"/>
      <c r="C265" s="362"/>
      <c r="D265" s="362"/>
      <c r="E265" s="362"/>
      <c r="F265" s="362"/>
      <c r="G265" s="362"/>
      <c r="H265" s="350"/>
      <c r="I265" s="354"/>
      <c r="J265" s="354"/>
      <c r="K265" s="353"/>
      <c r="L265" s="353"/>
      <c r="M265" s="353"/>
      <c r="N265" s="352"/>
    </row>
    <row r="266" spans="1:14" ht="21.75" customHeight="1">
      <c r="A266" s="362"/>
      <c r="B266" s="362"/>
      <c r="C266" s="362"/>
      <c r="D266" s="362"/>
      <c r="E266" s="362"/>
      <c r="F266" s="362"/>
      <c r="G266" s="362"/>
      <c r="H266" s="350"/>
      <c r="I266" s="354"/>
      <c r="J266" s="354"/>
      <c r="K266" s="353"/>
      <c r="L266" s="353"/>
      <c r="M266" s="353"/>
      <c r="N266" s="352"/>
    </row>
    <row r="267" spans="1:14" ht="21.75" customHeight="1" thickBot="1">
      <c r="A267" s="362"/>
      <c r="B267" s="362"/>
      <c r="C267" s="362"/>
      <c r="D267" s="362"/>
      <c r="E267" s="362"/>
      <c r="F267" s="362"/>
      <c r="G267" s="362"/>
      <c r="H267" s="350"/>
      <c r="I267" s="354"/>
      <c r="J267" s="353"/>
      <c r="K267" s="353"/>
      <c r="L267" s="353"/>
      <c r="M267" s="353"/>
      <c r="N267" s="352"/>
    </row>
    <row r="268" spans="1:14" ht="19.5" customHeight="1">
      <c r="A268" s="351"/>
      <c r="B268" s="351"/>
      <c r="C268" s="351" t="s">
        <v>604</v>
      </c>
      <c r="D268" s="351"/>
      <c r="E268" s="351"/>
      <c r="F268" s="351"/>
      <c r="G268" s="351"/>
      <c r="H268" s="350" t="s">
        <v>603</v>
      </c>
      <c r="I268" s="411">
        <f aca="true" t="shared" si="1" ref="I268:N268">SUM(I7:I267)</f>
        <v>2578499</v>
      </c>
      <c r="J268" s="410">
        <f t="shared" si="1"/>
        <v>2601166</v>
      </c>
      <c r="K268" s="410">
        <f t="shared" si="1"/>
        <v>0</v>
      </c>
      <c r="L268" s="410">
        <f t="shared" si="1"/>
        <v>2601166.0000000005</v>
      </c>
      <c r="M268" s="410">
        <f t="shared" si="1"/>
        <v>2387551.4399999995</v>
      </c>
      <c r="N268" s="409">
        <f t="shared" si="1"/>
        <v>213614.5600000001</v>
      </c>
    </row>
    <row r="269" spans="1:14" ht="19.5" customHeight="1" thickBot="1">
      <c r="A269" s="351"/>
      <c r="B269" s="351" t="s">
        <v>602</v>
      </c>
      <c r="C269" s="351" t="s">
        <v>601</v>
      </c>
      <c r="D269" s="351"/>
      <c r="E269" s="351"/>
      <c r="F269" s="351"/>
      <c r="G269" s="351"/>
      <c r="H269" s="350" t="s">
        <v>600</v>
      </c>
      <c r="I269" s="408"/>
      <c r="J269" s="406"/>
      <c r="K269" s="407" t="s">
        <v>520</v>
      </c>
      <c r="L269" s="406"/>
      <c r="M269" s="406"/>
      <c r="N269" s="405"/>
    </row>
    <row r="270" spans="1:14" ht="13.5" customHeight="1">
      <c r="A270" s="333"/>
      <c r="B270" s="333"/>
      <c r="C270" s="333" t="s">
        <v>599</v>
      </c>
      <c r="D270" s="333"/>
      <c r="E270" s="333"/>
      <c r="F270" s="333"/>
      <c r="G270" s="333"/>
      <c r="H270" s="345"/>
      <c r="I270" s="344"/>
      <c r="J270" s="343"/>
      <c r="K270" s="343"/>
      <c r="L270" s="343"/>
      <c r="M270" s="343"/>
      <c r="N270" s="342"/>
    </row>
    <row r="271" spans="1:14" ht="13.5" customHeight="1" thickBot="1">
      <c r="A271" s="351"/>
      <c r="B271" s="351"/>
      <c r="C271" s="351"/>
      <c r="D271" s="351" t="s">
        <v>598</v>
      </c>
      <c r="E271" s="351"/>
      <c r="F271" s="351"/>
      <c r="G271" s="351"/>
      <c r="H271" s="350" t="s">
        <v>597</v>
      </c>
      <c r="I271" s="349">
        <f aca="true" t="shared" si="2" ref="I271:N271">I268+I269</f>
        <v>2578499</v>
      </c>
      <c r="J271" s="348">
        <f t="shared" si="2"/>
        <v>2601166</v>
      </c>
      <c r="K271" s="348">
        <f t="shared" si="2"/>
        <v>0</v>
      </c>
      <c r="L271" s="348">
        <f t="shared" si="2"/>
        <v>2601166.0000000005</v>
      </c>
      <c r="M271" s="348">
        <f t="shared" si="2"/>
        <v>2387551.4399999995</v>
      </c>
      <c r="N271" s="347">
        <f t="shared" si="2"/>
        <v>213614.5600000001</v>
      </c>
    </row>
    <row r="272" spans="1:14" ht="15.75" customHeight="1">
      <c r="A272" s="333"/>
      <c r="B272" s="333"/>
      <c r="C272" s="333" t="s">
        <v>596</v>
      </c>
      <c r="D272" s="333"/>
      <c r="E272" s="333"/>
      <c r="F272" s="333"/>
      <c r="G272" s="333"/>
      <c r="H272" s="345"/>
      <c r="I272" s="344"/>
      <c r="J272" s="343"/>
      <c r="K272" s="343"/>
      <c r="L272" s="343"/>
      <c r="M272" s="343"/>
      <c r="N272" s="342"/>
    </row>
    <row r="273" spans="1:14" ht="19.5" customHeight="1">
      <c r="A273" s="351"/>
      <c r="B273" s="351"/>
      <c r="C273" s="351"/>
      <c r="D273" s="351" t="s">
        <v>595</v>
      </c>
      <c r="E273" s="351"/>
      <c r="F273" s="351"/>
      <c r="G273" s="351"/>
      <c r="H273" s="350" t="s">
        <v>594</v>
      </c>
      <c r="I273" s="354">
        <f aca="true" t="shared" si="3" ref="I273:N273">+I13+I17+I37+I41+I66+I92+I99+I120+I151+I204+I215+I230</f>
        <v>1004100</v>
      </c>
      <c r="J273" s="354">
        <f t="shared" si="3"/>
        <v>973234</v>
      </c>
      <c r="K273" s="354">
        <f t="shared" si="3"/>
        <v>0</v>
      </c>
      <c r="L273" s="354">
        <f>+L13+L17+L37+L41+L66+L92+L99+L120+L151+L204+L215+L230</f>
        <v>1002509.5700000001</v>
      </c>
      <c r="M273" s="354">
        <f t="shared" si="3"/>
        <v>964594.8999999999</v>
      </c>
      <c r="N273" s="404">
        <f t="shared" si="3"/>
        <v>37914.670000000035</v>
      </c>
    </row>
    <row r="274" spans="1:14" ht="19.5" customHeight="1" thickBot="1">
      <c r="A274" s="339"/>
      <c r="B274" s="339"/>
      <c r="C274" s="339"/>
      <c r="D274" s="339" t="s">
        <v>593</v>
      </c>
      <c r="E274" s="339"/>
      <c r="F274" s="339"/>
      <c r="G274" s="339"/>
      <c r="H274" s="338" t="s">
        <v>592</v>
      </c>
      <c r="I274" s="337">
        <f aca="true" t="shared" si="4" ref="I274:N274">I271-I273</f>
        <v>1574399</v>
      </c>
      <c r="J274" s="336">
        <f>J271-J273</f>
        <v>1627932</v>
      </c>
      <c r="K274" s="336">
        <f t="shared" si="4"/>
        <v>0</v>
      </c>
      <c r="L274" s="336">
        <f t="shared" si="4"/>
        <v>1598656.4300000004</v>
      </c>
      <c r="M274" s="336">
        <f t="shared" si="4"/>
        <v>1422956.5399999996</v>
      </c>
      <c r="N274" s="335">
        <f t="shared" si="4"/>
        <v>175699.89000000007</v>
      </c>
    </row>
    <row r="275" spans="1:14" ht="19.5" customHeight="1" thickTop="1">
      <c r="A275" s="332"/>
      <c r="B275" s="332"/>
      <c r="C275" s="332"/>
      <c r="D275" s="332"/>
      <c r="E275" s="332"/>
      <c r="F275" s="332"/>
      <c r="G275" s="332"/>
      <c r="H275" s="330"/>
      <c r="I275" s="334"/>
      <c r="J275" s="333" t="s">
        <v>591</v>
      </c>
      <c r="K275" s="332"/>
      <c r="L275" s="332"/>
      <c r="M275" s="332" t="s">
        <v>250</v>
      </c>
      <c r="N275" s="332"/>
    </row>
    <row r="276" spans="1:14" ht="18" customHeight="1">
      <c r="A276" s="332"/>
      <c r="B276" s="332"/>
      <c r="C276" s="332"/>
      <c r="D276" s="332"/>
      <c r="E276" s="332"/>
      <c r="F276" s="332"/>
      <c r="G276" s="332"/>
      <c r="H276" s="330"/>
      <c r="I276" s="334"/>
      <c r="J276" s="332"/>
      <c r="K276" s="332"/>
      <c r="L276" s="332"/>
      <c r="M276" s="332" t="s">
        <v>250</v>
      </c>
      <c r="N276" s="332"/>
    </row>
    <row r="277" spans="1:14" ht="33.75" customHeight="1" thickBot="1">
      <c r="A277" s="341"/>
      <c r="B277" s="341"/>
      <c r="C277" s="341"/>
      <c r="D277" s="341"/>
      <c r="E277" s="341"/>
      <c r="F277" s="341"/>
      <c r="G277" s="341"/>
      <c r="H277" s="392"/>
      <c r="I277" s="391" t="s">
        <v>585</v>
      </c>
      <c r="J277" s="341"/>
      <c r="K277" s="341"/>
      <c r="L277" s="341"/>
      <c r="M277" s="341"/>
      <c r="N277" s="341"/>
    </row>
    <row r="278" spans="1:14" ht="18" customHeight="1" thickBot="1" thickTop="1">
      <c r="A278" s="333" t="s">
        <v>584</v>
      </c>
      <c r="B278" s="332"/>
      <c r="C278" s="332"/>
      <c r="D278" s="332"/>
      <c r="E278" s="332"/>
      <c r="F278" s="332"/>
      <c r="G278" s="332"/>
      <c r="H278" s="371"/>
      <c r="I278" s="390" t="s">
        <v>372</v>
      </c>
      <c r="J278" s="387"/>
      <c r="K278" s="389"/>
      <c r="L278" s="388"/>
      <c r="M278" s="387" t="s">
        <v>1099</v>
      </c>
      <c r="N278" s="386"/>
    </row>
    <row r="279" spans="1:14" ht="18" customHeight="1" thickTop="1">
      <c r="A279" s="332"/>
      <c r="B279" s="332"/>
      <c r="C279" s="332"/>
      <c r="D279" s="332"/>
      <c r="E279" s="332"/>
      <c r="F279" s="332"/>
      <c r="G279" s="332"/>
      <c r="H279" s="371"/>
      <c r="I279" s="385"/>
      <c r="J279" s="384" t="s">
        <v>250</v>
      </c>
      <c r="K279" s="379" t="s">
        <v>1101</v>
      </c>
      <c r="L279" s="457" t="s">
        <v>1102</v>
      </c>
      <c r="M279" s="332"/>
      <c r="N279" s="383"/>
    </row>
    <row r="280" spans="1:14" ht="15" customHeight="1">
      <c r="A280" s="332"/>
      <c r="B280" s="333"/>
      <c r="C280" s="332"/>
      <c r="D280" s="332"/>
      <c r="E280" s="332"/>
      <c r="F280" s="332"/>
      <c r="G280" s="332"/>
      <c r="H280" s="382" t="s">
        <v>420</v>
      </c>
      <c r="I280" s="381" t="s">
        <v>1100</v>
      </c>
      <c r="J280" s="380" t="s">
        <v>1068</v>
      </c>
      <c r="K280" s="379" t="s">
        <v>583</v>
      </c>
      <c r="L280" s="457" t="s">
        <v>582</v>
      </c>
      <c r="M280" s="379" t="s">
        <v>368</v>
      </c>
      <c r="N280" s="378" t="s">
        <v>364</v>
      </c>
    </row>
    <row r="281" spans="1:14" ht="15.75" customHeight="1" thickBot="1">
      <c r="A281" s="341"/>
      <c r="B281" s="341"/>
      <c r="C281" s="341"/>
      <c r="D281" s="341"/>
      <c r="E281" s="341"/>
      <c r="F281" s="341"/>
      <c r="G281" s="341"/>
      <c r="H281" s="377"/>
      <c r="I281" s="376"/>
      <c r="J281" s="375"/>
      <c r="K281" s="373" t="s">
        <v>581</v>
      </c>
      <c r="L281" s="793" t="s">
        <v>580</v>
      </c>
      <c r="M281" s="373" t="s">
        <v>365</v>
      </c>
      <c r="N281" s="372"/>
    </row>
    <row r="282" spans="1:14" ht="13.5" customHeight="1" thickTop="1">
      <c r="A282" s="333"/>
      <c r="B282" s="333" t="s">
        <v>579</v>
      </c>
      <c r="C282" s="333"/>
      <c r="D282" s="333"/>
      <c r="E282" s="333"/>
      <c r="F282" s="333"/>
      <c r="G282" s="333"/>
      <c r="H282" s="345"/>
      <c r="I282" s="403"/>
      <c r="J282" s="402"/>
      <c r="K282" s="402"/>
      <c r="L282" s="402"/>
      <c r="M282" s="402"/>
      <c r="N282" s="401"/>
    </row>
    <row r="283" spans="1:14" ht="13.5" customHeight="1">
      <c r="A283" s="351"/>
      <c r="B283" s="351" t="s">
        <v>590</v>
      </c>
      <c r="C283" s="351"/>
      <c r="D283" s="351"/>
      <c r="E283" s="351"/>
      <c r="F283" s="351"/>
      <c r="G283" s="351"/>
      <c r="H283" s="350" t="s">
        <v>576</v>
      </c>
      <c r="I283" s="365" t="s">
        <v>575</v>
      </c>
      <c r="J283" s="364" t="s">
        <v>575</v>
      </c>
      <c r="K283" s="364" t="s">
        <v>575</v>
      </c>
      <c r="L283" s="364" t="s">
        <v>575</v>
      </c>
      <c r="M283" s="364" t="s">
        <v>575</v>
      </c>
      <c r="N283" s="363" t="s">
        <v>575</v>
      </c>
    </row>
    <row r="284" spans="1:14" ht="19.5" customHeight="1">
      <c r="A284" s="351"/>
      <c r="B284" s="351" t="s">
        <v>589</v>
      </c>
      <c r="C284" s="351"/>
      <c r="D284" s="351"/>
      <c r="E284" s="351"/>
      <c r="F284" s="351"/>
      <c r="G284" s="351"/>
      <c r="H284" s="350" t="s">
        <v>576</v>
      </c>
      <c r="I284" s="365" t="s">
        <v>575</v>
      </c>
      <c r="J284" s="364" t="s">
        <v>575</v>
      </c>
      <c r="K284" s="364" t="s">
        <v>575</v>
      </c>
      <c r="L284" s="364" t="s">
        <v>575</v>
      </c>
      <c r="M284" s="364" t="s">
        <v>575</v>
      </c>
      <c r="N284" s="363" t="s">
        <v>575</v>
      </c>
    </row>
    <row r="285" spans="1:14" ht="21" customHeight="1">
      <c r="A285" s="351"/>
      <c r="B285" s="351"/>
      <c r="C285" s="351" t="s">
        <v>588</v>
      </c>
      <c r="D285" s="351"/>
      <c r="E285" s="351"/>
      <c r="F285" s="351"/>
      <c r="G285" s="351"/>
      <c r="H285" s="350" t="s">
        <v>587</v>
      </c>
      <c r="I285" s="365"/>
      <c r="J285" s="364"/>
      <c r="K285" s="364" t="s">
        <v>575</v>
      </c>
      <c r="L285" s="364"/>
      <c r="M285" s="364"/>
      <c r="N285" s="363" t="s">
        <v>575</v>
      </c>
    </row>
    <row r="286" spans="1:14" ht="21" customHeight="1">
      <c r="A286" s="362"/>
      <c r="B286" s="362"/>
      <c r="C286" s="362"/>
      <c r="D286" s="362"/>
      <c r="E286" s="362"/>
      <c r="F286" s="362"/>
      <c r="G286" s="362"/>
      <c r="H286" s="400"/>
      <c r="I286" s="399"/>
      <c r="J286" s="398"/>
      <c r="K286" s="364" t="s">
        <v>575</v>
      </c>
      <c r="L286" s="398"/>
      <c r="M286" s="398"/>
      <c r="N286" s="363" t="s">
        <v>575</v>
      </c>
    </row>
    <row r="287" spans="1:14" ht="21" customHeight="1">
      <c r="A287" s="362"/>
      <c r="B287" s="362"/>
      <c r="C287" s="362"/>
      <c r="D287" s="362"/>
      <c r="E287" s="362"/>
      <c r="F287" s="362"/>
      <c r="G287" s="362"/>
      <c r="H287" s="350"/>
      <c r="I287" s="399"/>
      <c r="J287" s="398"/>
      <c r="K287" s="364" t="s">
        <v>575</v>
      </c>
      <c r="L287" s="398"/>
      <c r="M287" s="398"/>
      <c r="N287" s="363" t="s">
        <v>575</v>
      </c>
    </row>
    <row r="288" spans="1:14" ht="21" customHeight="1">
      <c r="A288" s="362"/>
      <c r="B288" s="362"/>
      <c r="C288" s="362"/>
      <c r="D288" s="362"/>
      <c r="E288" s="362"/>
      <c r="F288" s="362"/>
      <c r="G288" s="362"/>
      <c r="H288" s="350"/>
      <c r="I288" s="399"/>
      <c r="J288" s="398"/>
      <c r="K288" s="364" t="s">
        <v>575</v>
      </c>
      <c r="L288" s="398"/>
      <c r="M288" s="398"/>
      <c r="N288" s="363" t="s">
        <v>575</v>
      </c>
    </row>
    <row r="289" spans="1:14" ht="21" customHeight="1">
      <c r="A289" s="362"/>
      <c r="B289" s="362"/>
      <c r="C289" s="362"/>
      <c r="D289" s="362"/>
      <c r="E289" s="362"/>
      <c r="F289" s="362"/>
      <c r="G289" s="362"/>
      <c r="H289" s="350"/>
      <c r="I289" s="399"/>
      <c r="J289" s="398"/>
      <c r="K289" s="364" t="s">
        <v>575</v>
      </c>
      <c r="L289" s="398"/>
      <c r="M289" s="398"/>
      <c r="N289" s="363" t="s">
        <v>575</v>
      </c>
    </row>
    <row r="290" spans="1:14" ht="21" customHeight="1">
      <c r="A290" s="362"/>
      <c r="B290" s="362"/>
      <c r="C290" s="362"/>
      <c r="D290" s="362"/>
      <c r="E290" s="362"/>
      <c r="F290" s="362"/>
      <c r="G290" s="362"/>
      <c r="H290" s="350"/>
      <c r="I290" s="399"/>
      <c r="J290" s="398"/>
      <c r="K290" s="364" t="s">
        <v>575</v>
      </c>
      <c r="L290" s="398"/>
      <c r="M290" s="398"/>
      <c r="N290" s="363" t="s">
        <v>575</v>
      </c>
    </row>
    <row r="291" spans="1:14" ht="21" customHeight="1">
      <c r="A291" s="362"/>
      <c r="B291" s="362"/>
      <c r="C291" s="362"/>
      <c r="D291" s="362"/>
      <c r="E291" s="362"/>
      <c r="F291" s="362"/>
      <c r="G291" s="362"/>
      <c r="H291" s="350"/>
      <c r="I291" s="399"/>
      <c r="J291" s="398"/>
      <c r="K291" s="364" t="s">
        <v>575</v>
      </c>
      <c r="L291" s="398"/>
      <c r="M291" s="398"/>
      <c r="N291" s="363" t="s">
        <v>575</v>
      </c>
    </row>
    <row r="292" spans="1:14" ht="21" customHeight="1">
      <c r="A292" s="362"/>
      <c r="B292" s="362"/>
      <c r="C292" s="362"/>
      <c r="D292" s="362"/>
      <c r="E292" s="362"/>
      <c r="F292" s="362"/>
      <c r="G292" s="362"/>
      <c r="H292" s="350"/>
      <c r="I292" s="399"/>
      <c r="J292" s="398"/>
      <c r="K292" s="364" t="s">
        <v>575</v>
      </c>
      <c r="L292" s="398"/>
      <c r="M292" s="398"/>
      <c r="N292" s="363" t="s">
        <v>575</v>
      </c>
    </row>
    <row r="293" spans="1:14" ht="21" customHeight="1">
      <c r="A293" s="362"/>
      <c r="B293" s="362"/>
      <c r="C293" s="362"/>
      <c r="D293" s="362"/>
      <c r="E293" s="362"/>
      <c r="F293" s="362"/>
      <c r="G293" s="362"/>
      <c r="H293" s="350"/>
      <c r="I293" s="399"/>
      <c r="J293" s="398"/>
      <c r="K293" s="364" t="s">
        <v>575</v>
      </c>
      <c r="L293" s="398"/>
      <c r="M293" s="398"/>
      <c r="N293" s="363" t="s">
        <v>575</v>
      </c>
    </row>
    <row r="294" spans="1:14" ht="21" customHeight="1">
      <c r="A294" s="362"/>
      <c r="B294" s="362"/>
      <c r="C294" s="362"/>
      <c r="D294" s="362"/>
      <c r="E294" s="362"/>
      <c r="F294" s="362"/>
      <c r="G294" s="362"/>
      <c r="H294" s="350"/>
      <c r="I294" s="399"/>
      <c r="J294" s="398"/>
      <c r="K294" s="364" t="s">
        <v>575</v>
      </c>
      <c r="L294" s="398"/>
      <c r="M294" s="398"/>
      <c r="N294" s="363" t="s">
        <v>575</v>
      </c>
    </row>
    <row r="295" spans="1:14" ht="21" customHeight="1">
      <c r="A295" s="362"/>
      <c r="B295" s="362"/>
      <c r="C295" s="362"/>
      <c r="D295" s="362"/>
      <c r="E295" s="362"/>
      <c r="F295" s="362"/>
      <c r="G295" s="362"/>
      <c r="H295" s="350"/>
      <c r="I295" s="399"/>
      <c r="J295" s="398"/>
      <c r="K295" s="364" t="s">
        <v>575</v>
      </c>
      <c r="L295" s="398"/>
      <c r="M295" s="398"/>
      <c r="N295" s="363" t="s">
        <v>575</v>
      </c>
    </row>
    <row r="296" spans="1:14" ht="21" customHeight="1">
      <c r="A296" s="362"/>
      <c r="B296" s="362"/>
      <c r="C296" s="362"/>
      <c r="D296" s="362"/>
      <c r="E296" s="362"/>
      <c r="F296" s="362"/>
      <c r="G296" s="362"/>
      <c r="H296" s="350"/>
      <c r="I296" s="399"/>
      <c r="J296" s="398"/>
      <c r="K296" s="364" t="s">
        <v>575</v>
      </c>
      <c r="L296" s="398"/>
      <c r="M296" s="398"/>
      <c r="N296" s="363" t="s">
        <v>575</v>
      </c>
    </row>
    <row r="297" spans="1:14" ht="21" customHeight="1">
      <c r="A297" s="362"/>
      <c r="B297" s="362"/>
      <c r="C297" s="362"/>
      <c r="D297" s="362"/>
      <c r="E297" s="362"/>
      <c r="F297" s="362"/>
      <c r="G297" s="362"/>
      <c r="H297" s="350"/>
      <c r="I297" s="399"/>
      <c r="J297" s="398"/>
      <c r="K297" s="364" t="s">
        <v>575</v>
      </c>
      <c r="L297" s="398"/>
      <c r="M297" s="398"/>
      <c r="N297" s="363" t="s">
        <v>575</v>
      </c>
    </row>
    <row r="298" spans="1:14" ht="21" customHeight="1">
      <c r="A298" s="362"/>
      <c r="B298" s="362"/>
      <c r="C298" s="362"/>
      <c r="D298" s="362"/>
      <c r="E298" s="362"/>
      <c r="F298" s="362"/>
      <c r="G298" s="362"/>
      <c r="H298" s="350"/>
      <c r="I298" s="399"/>
      <c r="J298" s="398"/>
      <c r="K298" s="364" t="s">
        <v>575</v>
      </c>
      <c r="L298" s="398"/>
      <c r="M298" s="398"/>
      <c r="N298" s="363" t="s">
        <v>575</v>
      </c>
    </row>
    <row r="299" spans="1:14" ht="21" customHeight="1">
      <c r="A299" s="362"/>
      <c r="B299" s="362"/>
      <c r="C299" s="362"/>
      <c r="D299" s="362"/>
      <c r="E299" s="362"/>
      <c r="F299" s="362"/>
      <c r="G299" s="362"/>
      <c r="H299" s="350"/>
      <c r="I299" s="399"/>
      <c r="J299" s="398"/>
      <c r="K299" s="364" t="s">
        <v>575</v>
      </c>
      <c r="L299" s="398"/>
      <c r="M299" s="398"/>
      <c r="N299" s="363" t="s">
        <v>575</v>
      </c>
    </row>
    <row r="300" spans="1:14" ht="21" customHeight="1">
      <c r="A300" s="362"/>
      <c r="B300" s="362"/>
      <c r="C300" s="362"/>
      <c r="D300" s="362"/>
      <c r="E300" s="362"/>
      <c r="F300" s="362"/>
      <c r="G300" s="362"/>
      <c r="H300" s="350"/>
      <c r="I300" s="399"/>
      <c r="J300" s="398"/>
      <c r="K300" s="364" t="s">
        <v>575</v>
      </c>
      <c r="L300" s="398"/>
      <c r="M300" s="398"/>
      <c r="N300" s="363" t="s">
        <v>575</v>
      </c>
    </row>
    <row r="301" spans="1:14" ht="21" customHeight="1">
      <c r="A301" s="362"/>
      <c r="B301" s="362"/>
      <c r="C301" s="362"/>
      <c r="D301" s="362"/>
      <c r="E301" s="362"/>
      <c r="F301" s="362"/>
      <c r="G301" s="362"/>
      <c r="H301" s="350"/>
      <c r="I301" s="399"/>
      <c r="J301" s="398"/>
      <c r="K301" s="364" t="s">
        <v>575</v>
      </c>
      <c r="L301" s="398"/>
      <c r="M301" s="398"/>
      <c r="N301" s="363" t="s">
        <v>575</v>
      </c>
    </row>
    <row r="302" spans="1:14" ht="21" customHeight="1">
      <c r="A302" s="362"/>
      <c r="B302" s="362"/>
      <c r="C302" s="362"/>
      <c r="D302" s="362"/>
      <c r="E302" s="362"/>
      <c r="F302" s="362"/>
      <c r="G302" s="362"/>
      <c r="H302" s="350"/>
      <c r="I302" s="399"/>
      <c r="J302" s="398"/>
      <c r="K302" s="364" t="s">
        <v>575</v>
      </c>
      <c r="L302" s="398"/>
      <c r="M302" s="398"/>
      <c r="N302" s="363" t="s">
        <v>575</v>
      </c>
    </row>
    <row r="303" spans="1:14" ht="21" customHeight="1" thickBot="1">
      <c r="A303" s="397"/>
      <c r="B303" s="397"/>
      <c r="C303" s="397"/>
      <c r="D303" s="397"/>
      <c r="E303" s="397"/>
      <c r="F303" s="397"/>
      <c r="G303" s="397"/>
      <c r="H303" s="338"/>
      <c r="I303" s="396"/>
      <c r="J303" s="394"/>
      <c r="K303" s="395" t="s">
        <v>575</v>
      </c>
      <c r="L303" s="394"/>
      <c r="M303" s="394"/>
      <c r="N303" s="393" t="s">
        <v>575</v>
      </c>
    </row>
    <row r="304" spans="1:14" ht="19.5" customHeight="1" thickTop="1">
      <c r="A304" s="332"/>
      <c r="B304" s="332"/>
      <c r="C304" s="332"/>
      <c r="D304" s="332"/>
      <c r="E304" s="332"/>
      <c r="F304" s="332"/>
      <c r="G304" s="332"/>
      <c r="H304" s="330"/>
      <c r="I304" s="334"/>
      <c r="J304" s="333" t="s">
        <v>586</v>
      </c>
      <c r="K304" s="332"/>
      <c r="L304" s="332"/>
      <c r="M304" s="332"/>
      <c r="N304" s="332"/>
    </row>
    <row r="305" spans="1:14" ht="18" customHeight="1">
      <c r="A305" s="332"/>
      <c r="B305" s="332"/>
      <c r="C305" s="332"/>
      <c r="D305" s="332"/>
      <c r="E305" s="332"/>
      <c r="F305" s="332"/>
      <c r="G305" s="332"/>
      <c r="H305" s="330"/>
      <c r="I305" s="334"/>
      <c r="J305" s="332"/>
      <c r="K305" s="332"/>
      <c r="L305" s="332"/>
      <c r="M305" s="332"/>
      <c r="N305" s="332"/>
    </row>
    <row r="306" spans="1:14" ht="33.75" customHeight="1" thickBot="1">
      <c r="A306" s="341"/>
      <c r="B306" s="341"/>
      <c r="C306" s="341"/>
      <c r="D306" s="341"/>
      <c r="E306" s="341"/>
      <c r="F306" s="341"/>
      <c r="G306" s="341"/>
      <c r="H306" s="392"/>
      <c r="I306" s="391" t="s">
        <v>585</v>
      </c>
      <c r="J306" s="341"/>
      <c r="K306" s="341"/>
      <c r="L306" s="341"/>
      <c r="M306" s="341"/>
      <c r="N306" s="341"/>
    </row>
    <row r="307" spans="1:14" ht="18" customHeight="1" thickBot="1" thickTop="1">
      <c r="A307" s="333" t="s">
        <v>584</v>
      </c>
      <c r="B307" s="332"/>
      <c r="C307" s="332"/>
      <c r="D307" s="332"/>
      <c r="E307" s="332"/>
      <c r="F307" s="332"/>
      <c r="G307" s="332"/>
      <c r="H307" s="371"/>
      <c r="I307" s="390" t="s">
        <v>372</v>
      </c>
      <c r="J307" s="387"/>
      <c r="K307" s="389"/>
      <c r="L307" s="388"/>
      <c r="M307" s="387" t="s">
        <v>1099</v>
      </c>
      <c r="N307" s="386"/>
    </row>
    <row r="308" spans="1:14" ht="18" customHeight="1" thickTop="1">
      <c r="A308" s="332"/>
      <c r="B308" s="332"/>
      <c r="C308" s="332"/>
      <c r="D308" s="332"/>
      <c r="E308" s="332"/>
      <c r="F308" s="332"/>
      <c r="G308" s="332"/>
      <c r="H308" s="371"/>
      <c r="I308" s="385"/>
      <c r="J308" s="384" t="s">
        <v>250</v>
      </c>
      <c r="K308" s="379" t="s">
        <v>1101</v>
      </c>
      <c r="L308" s="457" t="s">
        <v>1102</v>
      </c>
      <c r="M308" s="332"/>
      <c r="N308" s="383"/>
    </row>
    <row r="309" spans="1:14" ht="15.75" customHeight="1">
      <c r="A309" s="332"/>
      <c r="B309" s="333"/>
      <c r="C309" s="332"/>
      <c r="D309" s="332"/>
      <c r="E309" s="332"/>
      <c r="F309" s="332"/>
      <c r="G309" s="332"/>
      <c r="H309" s="382" t="s">
        <v>420</v>
      </c>
      <c r="I309" s="381" t="s">
        <v>1100</v>
      </c>
      <c r="J309" s="380" t="s">
        <v>1068</v>
      </c>
      <c r="K309" s="379" t="s">
        <v>583</v>
      </c>
      <c r="L309" s="457" t="s">
        <v>582</v>
      </c>
      <c r="M309" s="379" t="s">
        <v>368</v>
      </c>
      <c r="N309" s="378" t="s">
        <v>364</v>
      </c>
    </row>
    <row r="310" spans="1:14" ht="21.75" customHeight="1" thickBot="1">
      <c r="A310" s="341"/>
      <c r="B310" s="341"/>
      <c r="C310" s="341"/>
      <c r="D310" s="341"/>
      <c r="E310" s="341"/>
      <c r="F310" s="341"/>
      <c r="G310" s="341"/>
      <c r="H310" s="377"/>
      <c r="I310" s="376"/>
      <c r="J310" s="375"/>
      <c r="K310" s="373" t="s">
        <v>581</v>
      </c>
      <c r="L310" s="793" t="s">
        <v>580</v>
      </c>
      <c r="M310" s="373" t="s">
        <v>365</v>
      </c>
      <c r="N310" s="372"/>
    </row>
    <row r="311" spans="1:14" ht="13.5" customHeight="1" thickTop="1">
      <c r="A311" s="332"/>
      <c r="B311" s="333" t="s">
        <v>579</v>
      </c>
      <c r="C311" s="332"/>
      <c r="D311" s="332"/>
      <c r="E311" s="332"/>
      <c r="F311" s="332"/>
      <c r="G311" s="332"/>
      <c r="H311" s="371"/>
      <c r="I311" s="370"/>
      <c r="J311" s="370"/>
      <c r="K311" s="367"/>
      <c r="L311" s="368"/>
      <c r="M311" s="367"/>
      <c r="N311" s="366"/>
    </row>
    <row r="312" spans="1:14" ht="13.5" customHeight="1">
      <c r="A312" s="351"/>
      <c r="B312" s="351" t="s">
        <v>578</v>
      </c>
      <c r="C312" s="351"/>
      <c r="D312" s="351"/>
      <c r="E312" s="351"/>
      <c r="F312" s="351"/>
      <c r="G312" s="351"/>
      <c r="H312" s="350" t="s">
        <v>576</v>
      </c>
      <c r="I312" s="365" t="s">
        <v>575</v>
      </c>
      <c r="J312" s="365" t="s">
        <v>575</v>
      </c>
      <c r="K312" s="364" t="s">
        <v>575</v>
      </c>
      <c r="L312" s="364" t="s">
        <v>575</v>
      </c>
      <c r="M312" s="364" t="s">
        <v>575</v>
      </c>
      <c r="N312" s="363" t="s">
        <v>575</v>
      </c>
    </row>
    <row r="313" spans="1:14" ht="19.5" customHeight="1">
      <c r="A313" s="351"/>
      <c r="B313" s="351" t="s">
        <v>577</v>
      </c>
      <c r="C313" s="351"/>
      <c r="D313" s="351"/>
      <c r="E313" s="351"/>
      <c r="F313" s="351"/>
      <c r="G313" s="351"/>
      <c r="H313" s="350" t="s">
        <v>576</v>
      </c>
      <c r="I313" s="365" t="s">
        <v>575</v>
      </c>
      <c r="J313" s="365" t="s">
        <v>575</v>
      </c>
      <c r="K313" s="364" t="s">
        <v>575</v>
      </c>
      <c r="L313" s="364" t="s">
        <v>575</v>
      </c>
      <c r="M313" s="364" t="s">
        <v>575</v>
      </c>
      <c r="N313" s="363" t="s">
        <v>575</v>
      </c>
    </row>
    <row r="314" spans="1:14" ht="24" customHeight="1">
      <c r="A314" s="362"/>
      <c r="B314" s="362"/>
      <c r="C314" s="362"/>
      <c r="D314" s="362"/>
      <c r="E314" s="362" t="s">
        <v>574</v>
      </c>
      <c r="F314" s="362"/>
      <c r="G314" s="362"/>
      <c r="H314" s="350" t="s">
        <v>573</v>
      </c>
      <c r="I314" s="353">
        <v>60812</v>
      </c>
      <c r="J314" s="353">
        <v>57152</v>
      </c>
      <c r="K314" s="353"/>
      <c r="L314" s="353">
        <v>57152</v>
      </c>
      <c r="M314" s="353">
        <v>57151.69</v>
      </c>
      <c r="N314" s="352">
        <f>L314-M314</f>
        <v>0.3099999999976717</v>
      </c>
    </row>
    <row r="315" spans="1:14" ht="24" customHeight="1">
      <c r="A315" s="362"/>
      <c r="B315" s="362"/>
      <c r="C315" s="362"/>
      <c r="D315" s="362"/>
      <c r="E315" s="362" t="s">
        <v>572</v>
      </c>
      <c r="F315" s="362"/>
      <c r="G315" s="362"/>
      <c r="H315" s="350" t="s">
        <v>571</v>
      </c>
      <c r="I315" s="353">
        <v>52116</v>
      </c>
      <c r="J315" s="353">
        <v>50020</v>
      </c>
      <c r="K315" s="353"/>
      <c r="L315" s="353">
        <v>50020</v>
      </c>
      <c r="M315" s="353">
        <v>46692.84</v>
      </c>
      <c r="N315" s="352">
        <f>L315-M315</f>
        <v>3327.1600000000035</v>
      </c>
    </row>
    <row r="316" spans="1:14" ht="24" customHeight="1">
      <c r="A316" s="362"/>
      <c r="B316" s="362"/>
      <c r="C316" s="362"/>
      <c r="D316" s="362"/>
      <c r="E316" s="362" t="s">
        <v>570</v>
      </c>
      <c r="F316" s="362"/>
      <c r="G316" s="362"/>
      <c r="H316" s="350" t="s">
        <v>569</v>
      </c>
      <c r="I316" s="353"/>
      <c r="J316" s="353"/>
      <c r="K316" s="353"/>
      <c r="L316" s="353"/>
      <c r="M316" s="353"/>
      <c r="N316" s="352"/>
    </row>
    <row r="317" spans="1:14" ht="24" customHeight="1">
      <c r="A317" s="362"/>
      <c r="B317" s="362"/>
      <c r="C317" s="362"/>
      <c r="D317" s="362"/>
      <c r="E317" s="362" t="s">
        <v>568</v>
      </c>
      <c r="F317" s="362"/>
      <c r="G317" s="362"/>
      <c r="H317" s="350" t="s">
        <v>567</v>
      </c>
      <c r="I317" s="353">
        <v>66017</v>
      </c>
      <c r="J317" s="353">
        <v>67845</v>
      </c>
      <c r="K317" s="353"/>
      <c r="L317" s="353">
        <v>67845</v>
      </c>
      <c r="M317" s="353">
        <v>67844.64</v>
      </c>
      <c r="N317" s="352">
        <f>L317-M317</f>
        <v>0.3600000000005821</v>
      </c>
    </row>
    <row r="318" spans="1:14" ht="24" customHeight="1">
      <c r="A318" s="362"/>
      <c r="B318" s="362"/>
      <c r="C318" s="362"/>
      <c r="D318" s="362"/>
      <c r="E318" s="362"/>
      <c r="F318" s="362"/>
      <c r="G318" s="362"/>
      <c r="H318" s="350"/>
      <c r="I318" s="354"/>
      <c r="J318" s="354"/>
      <c r="K318" s="353"/>
      <c r="L318" s="353"/>
      <c r="M318" s="353"/>
      <c r="N318" s="352"/>
    </row>
    <row r="319" spans="1:14" ht="21" customHeight="1">
      <c r="A319" s="362"/>
      <c r="B319" s="362"/>
      <c r="C319" s="362"/>
      <c r="D319" s="362"/>
      <c r="E319" s="362"/>
      <c r="F319" s="362"/>
      <c r="G319" s="362"/>
      <c r="H319" s="350"/>
      <c r="I319" s="354"/>
      <c r="J319" s="354"/>
      <c r="K319" s="353"/>
      <c r="L319" s="353"/>
      <c r="M319" s="353"/>
      <c r="N319" s="352"/>
    </row>
    <row r="320" spans="1:14" ht="21" customHeight="1">
      <c r="A320" s="362"/>
      <c r="B320" s="362"/>
      <c r="C320" s="362"/>
      <c r="D320" s="362"/>
      <c r="E320" s="362"/>
      <c r="F320" s="362"/>
      <c r="G320" s="362"/>
      <c r="H320" s="350"/>
      <c r="I320" s="354"/>
      <c r="J320" s="354"/>
      <c r="K320" s="353"/>
      <c r="L320" s="353"/>
      <c r="M320" s="353"/>
      <c r="N320" s="352"/>
    </row>
    <row r="321" spans="1:14" ht="21" customHeight="1">
      <c r="A321" s="362"/>
      <c r="B321" s="362"/>
      <c r="C321" s="362"/>
      <c r="D321" s="362"/>
      <c r="E321" s="362"/>
      <c r="F321" s="362"/>
      <c r="G321" s="362"/>
      <c r="H321" s="350"/>
      <c r="I321" s="354"/>
      <c r="J321" s="354"/>
      <c r="K321" s="353"/>
      <c r="L321" s="353"/>
      <c r="M321" s="353"/>
      <c r="N321" s="352"/>
    </row>
    <row r="322" spans="1:14" ht="21" customHeight="1" thickBot="1">
      <c r="A322" s="351"/>
      <c r="B322" s="351"/>
      <c r="C322" s="351"/>
      <c r="D322" s="351"/>
      <c r="E322" s="351"/>
      <c r="F322" s="351"/>
      <c r="G322" s="351"/>
      <c r="H322" s="350"/>
      <c r="I322" s="354"/>
      <c r="J322" s="354"/>
      <c r="K322" s="353"/>
      <c r="L322" s="353"/>
      <c r="M322" s="353"/>
      <c r="N322" s="352"/>
    </row>
    <row r="323" spans="1:14" ht="13.5" customHeight="1">
      <c r="A323" s="333"/>
      <c r="B323" s="333"/>
      <c r="C323" s="333"/>
      <c r="D323" s="361" t="s">
        <v>566</v>
      </c>
      <c r="E323" s="333"/>
      <c r="F323" s="333"/>
      <c r="G323" s="333"/>
      <c r="H323" s="345"/>
      <c r="I323" s="360"/>
      <c r="J323" s="360"/>
      <c r="K323" s="359"/>
      <c r="L323" s="359"/>
      <c r="M323" s="359"/>
      <c r="N323" s="358"/>
    </row>
    <row r="324" spans="1:14" ht="19.5" customHeight="1" thickBot="1">
      <c r="A324" s="351"/>
      <c r="B324" s="351"/>
      <c r="C324" s="351"/>
      <c r="D324" s="357" t="s">
        <v>565</v>
      </c>
      <c r="E324" s="351"/>
      <c r="F324" s="351"/>
      <c r="G324" s="351"/>
      <c r="H324" s="350" t="s">
        <v>564</v>
      </c>
      <c r="I324" s="356">
        <f aca="true" t="shared" si="5" ref="I324:N324">SUM(I285:I323)</f>
        <v>178945</v>
      </c>
      <c r="J324" s="356">
        <f>SUM(J285:J323)</f>
        <v>175017</v>
      </c>
      <c r="K324" s="355">
        <f t="shared" si="5"/>
        <v>0</v>
      </c>
      <c r="L324" s="355">
        <f t="shared" si="5"/>
        <v>175017</v>
      </c>
      <c r="M324" s="355">
        <f t="shared" si="5"/>
        <v>171689.16999999998</v>
      </c>
      <c r="N324" s="347">
        <f t="shared" si="5"/>
        <v>3327.8300000000017</v>
      </c>
    </row>
    <row r="325" spans="1:14" ht="18" customHeight="1">
      <c r="A325" s="351"/>
      <c r="B325" s="351"/>
      <c r="C325" s="351"/>
      <c r="D325" s="351"/>
      <c r="E325" s="351"/>
      <c r="F325" s="351"/>
      <c r="G325" s="351"/>
      <c r="H325" s="350"/>
      <c r="I325" s="354"/>
      <c r="J325" s="354"/>
      <c r="K325" s="353"/>
      <c r="L325" s="353"/>
      <c r="M325" s="353"/>
      <c r="N325" s="352"/>
    </row>
    <row r="326" spans="1:14" ht="18.75" customHeight="1">
      <c r="A326" s="351"/>
      <c r="B326" s="351"/>
      <c r="C326" s="351"/>
      <c r="D326" s="351"/>
      <c r="E326" s="351"/>
      <c r="F326" s="351"/>
      <c r="G326" s="351"/>
      <c r="H326" s="350"/>
      <c r="I326" s="354"/>
      <c r="J326" s="354"/>
      <c r="K326" s="353"/>
      <c r="L326" s="353"/>
      <c r="M326" s="353"/>
      <c r="N326" s="352"/>
    </row>
    <row r="327" spans="1:14" ht="21.75" customHeight="1">
      <c r="A327" s="351"/>
      <c r="B327" s="351" t="s">
        <v>563</v>
      </c>
      <c r="C327" s="351"/>
      <c r="D327" s="351"/>
      <c r="E327" s="351"/>
      <c r="F327" s="351"/>
      <c r="G327" s="351"/>
      <c r="H327" s="350" t="s">
        <v>562</v>
      </c>
      <c r="I327" s="354"/>
      <c r="J327" s="354"/>
      <c r="K327" s="353"/>
      <c r="L327" s="353"/>
      <c r="M327" s="353"/>
      <c r="N327" s="352"/>
    </row>
    <row r="328" spans="1:14" ht="21.75" customHeight="1" thickBot="1">
      <c r="A328" s="351"/>
      <c r="B328" s="351"/>
      <c r="C328" s="351"/>
      <c r="D328" s="351"/>
      <c r="E328" s="351"/>
      <c r="F328" s="351"/>
      <c r="G328" s="351"/>
      <c r="H328" s="350"/>
      <c r="I328" s="349"/>
      <c r="J328" s="349"/>
      <c r="K328" s="348"/>
      <c r="L328" s="348"/>
      <c r="M328" s="348"/>
      <c r="N328" s="347"/>
    </row>
    <row r="329" spans="1:14" ht="13.5" customHeight="1">
      <c r="A329" s="333" t="s">
        <v>561</v>
      </c>
      <c r="B329" s="346"/>
      <c r="C329" s="333"/>
      <c r="D329" s="333"/>
      <c r="E329" s="333"/>
      <c r="F329" s="333"/>
      <c r="G329" s="333"/>
      <c r="H329" s="345"/>
      <c r="I329" s="344"/>
      <c r="J329" s="344"/>
      <c r="K329" s="343"/>
      <c r="L329" s="343"/>
      <c r="M329" s="343"/>
      <c r="N329" s="342"/>
    </row>
    <row r="330" spans="1:14" ht="21.75" customHeight="1" thickBot="1">
      <c r="A330" s="341"/>
      <c r="B330" s="339"/>
      <c r="C330" s="339"/>
      <c r="D330" s="339"/>
      <c r="E330" s="340" t="s">
        <v>560</v>
      </c>
      <c r="F330" s="339"/>
      <c r="G330" s="339"/>
      <c r="H330" s="338" t="s">
        <v>559</v>
      </c>
      <c r="I330" s="337">
        <f aca="true" t="shared" si="6" ref="I330:N330">I324+I271</f>
        <v>2757444</v>
      </c>
      <c r="J330" s="337">
        <f>J324+J271</f>
        <v>2776183</v>
      </c>
      <c r="K330" s="336">
        <f t="shared" si="6"/>
        <v>0</v>
      </c>
      <c r="L330" s="336">
        <f t="shared" si="6"/>
        <v>2776183.0000000005</v>
      </c>
      <c r="M330" s="336">
        <f t="shared" si="6"/>
        <v>2559240.6099999994</v>
      </c>
      <c r="N330" s="335">
        <f t="shared" si="6"/>
        <v>216942.39000000013</v>
      </c>
    </row>
    <row r="331" spans="1:14" ht="19.5" customHeight="1" thickTop="1">
      <c r="A331" s="332"/>
      <c r="B331" s="332"/>
      <c r="C331" s="332"/>
      <c r="D331" s="332"/>
      <c r="E331" s="332"/>
      <c r="F331" s="332"/>
      <c r="G331" s="332"/>
      <c r="H331" s="330"/>
      <c r="I331" s="334"/>
      <c r="J331" s="333" t="s">
        <v>558</v>
      </c>
      <c r="K331" s="332"/>
      <c r="L331" s="332"/>
      <c r="M331" s="332"/>
      <c r="N331" s="332"/>
    </row>
    <row r="332" spans="1:12" ht="14.25">
      <c r="A332" s="331"/>
      <c r="B332" s="331"/>
      <c r="C332" s="331"/>
      <c r="D332" s="331"/>
      <c r="E332" s="331"/>
      <c r="F332" s="331"/>
      <c r="G332" s="331"/>
      <c r="H332" s="330"/>
      <c r="L332" s="328" t="s">
        <v>250</v>
      </c>
    </row>
  </sheetData>
  <sheetProtection/>
  <printOptions horizontalCentered="1"/>
  <pageMargins left="0.5" right="0.507" top="0.5" bottom="0.5" header="0.5" footer="0.5"/>
  <pageSetup fitToHeight="14" horizontalDpi="600" verticalDpi="600" orientation="landscape" paperSize="5" scale="91" r:id="rId1"/>
  <rowBreaks count="9" manualBreakCount="9">
    <brk id="28" max="13" man="1"/>
    <brk id="56" max="13" man="1"/>
    <brk id="83" max="13" man="1"/>
    <brk id="111" max="13" man="1"/>
    <brk id="138" max="13" man="1"/>
    <brk id="163" max="13" man="1"/>
    <brk id="246" max="13" man="1"/>
    <brk id="275" max="13" man="1"/>
    <brk id="304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IV368"/>
  <sheetViews>
    <sheetView defaultGridColor="0" zoomScalePageLayoutView="0" colorId="22" workbookViewId="0" topLeftCell="A328">
      <selection activeCell="A344" sqref="A344:N368"/>
    </sheetView>
  </sheetViews>
  <sheetFormatPr defaultColWidth="7.5546875" defaultRowHeight="15"/>
  <cols>
    <col min="1" max="1" width="2.88671875" style="328" customWidth="1"/>
    <col min="2" max="4" width="2.10546875" style="328" customWidth="1"/>
    <col min="5" max="5" width="10.6640625" style="328" customWidth="1"/>
    <col min="6" max="6" width="9.88671875" style="328" customWidth="1"/>
    <col min="7" max="7" width="16.77734375" style="328" customWidth="1"/>
    <col min="8" max="8" width="7.77734375" style="328" customWidth="1"/>
    <col min="9" max="9" width="12.21484375" style="329" customWidth="1"/>
    <col min="10" max="11" width="12.21484375" style="328" customWidth="1"/>
    <col min="12" max="12" width="13.77734375" style="328" customWidth="1"/>
    <col min="13" max="13" width="12.21484375" style="328" customWidth="1"/>
    <col min="14" max="14" width="11.4453125" style="328" customWidth="1"/>
    <col min="15" max="15" width="2.10546875" style="328" customWidth="1"/>
    <col min="16" max="16" width="9.5546875" style="328" bestFit="1" customWidth="1"/>
    <col min="17" max="16384" width="7.5546875" style="328" customWidth="1"/>
  </cols>
  <sheetData>
    <row r="1" ht="18" customHeight="1"/>
    <row r="2" spans="1:14" ht="33.75" customHeight="1" thickBot="1">
      <c r="A2" s="341"/>
      <c r="B2" s="341"/>
      <c r="C2" s="341"/>
      <c r="D2" s="341"/>
      <c r="E2" s="341"/>
      <c r="F2" s="341"/>
      <c r="G2" s="341"/>
      <c r="H2" s="341"/>
      <c r="I2" s="391" t="s">
        <v>585</v>
      </c>
      <c r="J2" s="341"/>
      <c r="K2" s="341"/>
      <c r="L2" s="341"/>
      <c r="M2" s="341"/>
      <c r="N2" s="341"/>
    </row>
    <row r="3" spans="1:14" ht="18" customHeight="1" thickBot="1" thickTop="1">
      <c r="A3" s="333" t="s">
        <v>584</v>
      </c>
      <c r="B3" s="332"/>
      <c r="C3" s="332"/>
      <c r="D3" s="332"/>
      <c r="E3" s="332"/>
      <c r="F3" s="332"/>
      <c r="G3" s="332"/>
      <c r="H3" s="383"/>
      <c r="I3" s="390" t="s">
        <v>372</v>
      </c>
      <c r="J3" s="387"/>
      <c r="K3" s="389"/>
      <c r="L3" s="388"/>
      <c r="M3" s="387" t="s">
        <v>1099</v>
      </c>
      <c r="N3" s="386"/>
    </row>
    <row r="4" spans="1:14" ht="18" customHeight="1" thickTop="1">
      <c r="A4" s="332"/>
      <c r="B4" s="332"/>
      <c r="C4" s="332"/>
      <c r="D4" s="332"/>
      <c r="E4" s="332"/>
      <c r="F4" s="332"/>
      <c r="G4" s="332"/>
      <c r="H4" s="383"/>
      <c r="I4" s="385"/>
      <c r="J4" s="458"/>
      <c r="K4" s="379" t="s">
        <v>1101</v>
      </c>
      <c r="L4" s="380" t="s">
        <v>1102</v>
      </c>
      <c r="M4" s="332"/>
      <c r="N4" s="383"/>
    </row>
    <row r="5" spans="1:14" ht="15" customHeight="1">
      <c r="A5" s="332"/>
      <c r="B5" s="333" t="s">
        <v>742</v>
      </c>
      <c r="C5" s="332"/>
      <c r="D5" s="332"/>
      <c r="E5" s="332"/>
      <c r="F5" s="332"/>
      <c r="G5" s="332"/>
      <c r="H5" s="382" t="s">
        <v>420</v>
      </c>
      <c r="I5" s="381" t="s">
        <v>1100</v>
      </c>
      <c r="J5" s="457" t="s">
        <v>1068</v>
      </c>
      <c r="K5" s="379" t="s">
        <v>583</v>
      </c>
      <c r="L5" s="380" t="s">
        <v>582</v>
      </c>
      <c r="M5" s="379" t="s">
        <v>368</v>
      </c>
      <c r="N5" s="378" t="s">
        <v>364</v>
      </c>
    </row>
    <row r="6" spans="1:14" ht="15.75" customHeight="1" thickBot="1">
      <c r="A6" s="341"/>
      <c r="B6" s="341"/>
      <c r="C6" s="341"/>
      <c r="D6" s="341"/>
      <c r="E6" s="341"/>
      <c r="F6" s="341"/>
      <c r="G6" s="341"/>
      <c r="H6" s="372"/>
      <c r="I6" s="376"/>
      <c r="J6" s="456"/>
      <c r="K6" s="373" t="s">
        <v>581</v>
      </c>
      <c r="L6" s="374" t="s">
        <v>580</v>
      </c>
      <c r="M6" s="373" t="s">
        <v>365</v>
      </c>
      <c r="N6" s="372"/>
    </row>
    <row r="7" spans="1:14" ht="21.75" customHeight="1" thickTop="1">
      <c r="A7" s="362"/>
      <c r="B7" s="419"/>
      <c r="C7" s="362"/>
      <c r="D7" s="362"/>
      <c r="E7" s="362"/>
      <c r="F7" s="362"/>
      <c r="G7" s="362"/>
      <c r="H7" s="350"/>
      <c r="I7" s="365" t="s">
        <v>520</v>
      </c>
      <c r="J7" s="365" t="s">
        <v>520</v>
      </c>
      <c r="K7" s="364" t="s">
        <v>575</v>
      </c>
      <c r="L7" s="364" t="s">
        <v>575</v>
      </c>
      <c r="M7" s="364" t="s">
        <v>575</v>
      </c>
      <c r="N7" s="363" t="s">
        <v>575</v>
      </c>
    </row>
    <row r="8" spans="1:14" ht="21.75" customHeight="1">
      <c r="A8" s="362"/>
      <c r="B8" s="362"/>
      <c r="C8" s="362"/>
      <c r="D8" s="362"/>
      <c r="E8" s="362"/>
      <c r="F8" s="362"/>
      <c r="G8" s="362"/>
      <c r="H8" s="350"/>
      <c r="I8" s="354"/>
      <c r="J8" s="354"/>
      <c r="K8" s="353"/>
      <c r="L8" s="353"/>
      <c r="M8" s="353"/>
      <c r="N8" s="352"/>
    </row>
    <row r="9" spans="1:14" ht="21.75" customHeight="1">
      <c r="A9" s="362"/>
      <c r="B9" s="362" t="s">
        <v>1006</v>
      </c>
      <c r="C9" s="362"/>
      <c r="D9" s="362"/>
      <c r="E9" s="362"/>
      <c r="F9" s="362"/>
      <c r="G9" s="362"/>
      <c r="H9" s="350" t="s">
        <v>166</v>
      </c>
      <c r="I9" s="354">
        <v>9000</v>
      </c>
      <c r="J9" s="354">
        <v>9000</v>
      </c>
      <c r="K9" s="353"/>
      <c r="L9" s="354">
        <v>9000</v>
      </c>
      <c r="M9" s="353">
        <v>9000</v>
      </c>
      <c r="N9" s="352">
        <f>L9-M9</f>
        <v>0</v>
      </c>
    </row>
    <row r="10" spans="1:14" ht="21.75" customHeight="1">
      <c r="A10" s="362"/>
      <c r="B10" s="362"/>
      <c r="C10" s="362"/>
      <c r="D10" s="362"/>
      <c r="E10" s="362"/>
      <c r="F10" s="362"/>
      <c r="G10" s="362"/>
      <c r="H10" s="350"/>
      <c r="I10" s="354"/>
      <c r="J10" s="354"/>
      <c r="K10" s="353"/>
      <c r="L10" s="353"/>
      <c r="M10" s="353"/>
      <c r="N10" s="352"/>
    </row>
    <row r="11" spans="1:14" ht="21.75" customHeight="1">
      <c r="A11" s="362"/>
      <c r="B11" s="362" t="s">
        <v>666</v>
      </c>
      <c r="C11" s="362"/>
      <c r="D11" s="362"/>
      <c r="E11" s="362"/>
      <c r="F11" s="362"/>
      <c r="G11" s="362"/>
      <c r="H11" s="350" t="s">
        <v>665</v>
      </c>
      <c r="I11" s="353"/>
      <c r="J11" s="353"/>
      <c r="K11" s="353"/>
      <c r="L11" s="353"/>
      <c r="M11" s="353"/>
      <c r="N11" s="352">
        <f>L11-M11</f>
        <v>0</v>
      </c>
    </row>
    <row r="12" spans="1:14" ht="21.75" customHeight="1">
      <c r="A12" s="362"/>
      <c r="B12" s="362"/>
      <c r="C12" s="362"/>
      <c r="D12" s="362"/>
      <c r="E12" s="362"/>
      <c r="F12" s="362"/>
      <c r="G12" s="362"/>
      <c r="H12" s="350"/>
      <c r="I12" s="353"/>
      <c r="J12" s="353"/>
      <c r="K12" s="353"/>
      <c r="L12" s="353"/>
      <c r="M12" s="353"/>
      <c r="N12" s="352"/>
    </row>
    <row r="13" spans="1:14" ht="21.75" customHeight="1">
      <c r="A13" s="362"/>
      <c r="B13" s="362"/>
      <c r="C13" s="362"/>
      <c r="D13" s="362"/>
      <c r="E13" s="362"/>
      <c r="F13" s="362"/>
      <c r="G13" s="362"/>
      <c r="H13" s="350"/>
      <c r="I13" s="353"/>
      <c r="J13" s="353"/>
      <c r="K13" s="353"/>
      <c r="L13" s="353"/>
      <c r="M13" s="353"/>
      <c r="N13" s="352"/>
    </row>
    <row r="14" spans="1:14" ht="21.75" customHeight="1">
      <c r="A14" s="362"/>
      <c r="B14" s="419"/>
      <c r="C14" s="362"/>
      <c r="D14" s="362"/>
      <c r="E14" s="362"/>
      <c r="F14" s="362"/>
      <c r="G14" s="362"/>
      <c r="H14" s="350"/>
      <c r="I14" s="353"/>
      <c r="J14" s="353"/>
      <c r="K14" s="353"/>
      <c r="L14" s="353"/>
      <c r="M14" s="353"/>
      <c r="N14" s="352"/>
    </row>
    <row r="15" spans="1:14" ht="21.75" customHeight="1">
      <c r="A15" s="362"/>
      <c r="B15" s="362"/>
      <c r="C15" s="362"/>
      <c r="D15" s="362"/>
      <c r="E15" s="362"/>
      <c r="F15" s="362"/>
      <c r="G15" s="362"/>
      <c r="H15" s="350"/>
      <c r="I15" s="353"/>
      <c r="J15" s="353"/>
      <c r="K15" s="353"/>
      <c r="L15" s="353"/>
      <c r="M15" s="353"/>
      <c r="N15" s="352"/>
    </row>
    <row r="16" spans="1:14" ht="21.75" customHeight="1">
      <c r="A16" s="362"/>
      <c r="B16" s="362"/>
      <c r="C16" s="362"/>
      <c r="D16" s="362"/>
      <c r="E16" s="362"/>
      <c r="F16" s="362"/>
      <c r="G16" s="362"/>
      <c r="H16" s="350"/>
      <c r="I16" s="353"/>
      <c r="J16" s="353"/>
      <c r="K16" s="353"/>
      <c r="L16" s="353"/>
      <c r="M16" s="353"/>
      <c r="N16" s="352"/>
    </row>
    <row r="17" spans="1:14" ht="21.75" customHeight="1">
      <c r="A17" s="362"/>
      <c r="B17" s="362"/>
      <c r="C17" s="362"/>
      <c r="D17" s="362"/>
      <c r="E17" s="362"/>
      <c r="F17" s="362"/>
      <c r="G17" s="362"/>
      <c r="H17" s="350"/>
      <c r="I17" s="353"/>
      <c r="J17" s="353"/>
      <c r="K17" s="353"/>
      <c r="L17" s="353"/>
      <c r="M17" s="353"/>
      <c r="N17" s="352"/>
    </row>
    <row r="18" spans="1:14" ht="21.75" customHeight="1">
      <c r="A18" s="362"/>
      <c r="B18" s="362"/>
      <c r="C18" s="362"/>
      <c r="D18" s="362"/>
      <c r="E18" s="362"/>
      <c r="F18" s="362"/>
      <c r="G18" s="362"/>
      <c r="H18" s="350"/>
      <c r="I18" s="353"/>
      <c r="J18" s="353"/>
      <c r="K18" s="353"/>
      <c r="L18" s="353"/>
      <c r="M18" s="353"/>
      <c r="N18" s="352"/>
    </row>
    <row r="19" spans="1:14" ht="21.75" customHeight="1">
      <c r="A19" s="362"/>
      <c r="B19" s="362"/>
      <c r="C19" s="362"/>
      <c r="D19" s="362"/>
      <c r="E19" s="362"/>
      <c r="F19" s="362"/>
      <c r="G19" s="362"/>
      <c r="H19" s="350"/>
      <c r="I19" s="353"/>
      <c r="J19" s="353"/>
      <c r="K19" s="353"/>
      <c r="L19" s="353"/>
      <c r="M19" s="353"/>
      <c r="N19" s="352"/>
    </row>
    <row r="20" spans="1:14" ht="21.75" customHeight="1">
      <c r="A20" s="362"/>
      <c r="B20" s="362"/>
      <c r="C20" s="362"/>
      <c r="D20" s="362"/>
      <c r="E20" s="362"/>
      <c r="F20" s="362"/>
      <c r="G20" s="362"/>
      <c r="H20" s="350"/>
      <c r="I20" s="353"/>
      <c r="J20" s="353"/>
      <c r="K20" s="353"/>
      <c r="L20" s="353"/>
      <c r="M20" s="353"/>
      <c r="N20" s="352"/>
    </row>
    <row r="21" spans="1:14" ht="21.75" customHeight="1">
      <c r="A21" s="362"/>
      <c r="B21" s="362"/>
      <c r="C21" s="362"/>
      <c r="D21" s="362"/>
      <c r="E21" s="362"/>
      <c r="F21" s="362"/>
      <c r="G21" s="362"/>
      <c r="H21" s="350"/>
      <c r="I21" s="353"/>
      <c r="J21" s="353"/>
      <c r="K21" s="353"/>
      <c r="L21" s="353"/>
      <c r="M21" s="353"/>
      <c r="N21" s="352"/>
    </row>
    <row r="22" spans="1:14" ht="21.75" customHeight="1">
      <c r="A22" s="362"/>
      <c r="B22" s="362"/>
      <c r="C22" s="362"/>
      <c r="D22" s="362"/>
      <c r="E22" s="362"/>
      <c r="F22" s="362"/>
      <c r="G22" s="362"/>
      <c r="H22" s="350"/>
      <c r="I22" s="353"/>
      <c r="J22" s="353"/>
      <c r="K22" s="353"/>
      <c r="L22" s="353"/>
      <c r="M22" s="353"/>
      <c r="N22" s="352"/>
    </row>
    <row r="23" spans="1:14" ht="21.75" customHeight="1">
      <c r="A23" s="362"/>
      <c r="B23" s="362"/>
      <c r="C23" s="362"/>
      <c r="D23" s="362"/>
      <c r="E23" s="362"/>
      <c r="F23" s="362"/>
      <c r="G23" s="362"/>
      <c r="H23" s="350"/>
      <c r="I23" s="353"/>
      <c r="J23" s="353"/>
      <c r="K23" s="353"/>
      <c r="L23" s="353"/>
      <c r="M23" s="353"/>
      <c r="N23" s="352"/>
    </row>
    <row r="24" spans="1:14" ht="21.75" customHeight="1">
      <c r="A24" s="362"/>
      <c r="B24" s="362"/>
      <c r="C24" s="362"/>
      <c r="D24" s="362"/>
      <c r="E24" s="362"/>
      <c r="F24" s="362"/>
      <c r="G24" s="362"/>
      <c r="H24" s="350"/>
      <c r="I24" s="353"/>
      <c r="J24" s="353"/>
      <c r="K24" s="353"/>
      <c r="L24" s="353"/>
      <c r="M24" s="353"/>
      <c r="N24" s="352"/>
    </row>
    <row r="25" spans="1:14" ht="21.75" customHeight="1">
      <c r="A25" s="362"/>
      <c r="B25" s="362"/>
      <c r="C25" s="362"/>
      <c r="D25" s="362"/>
      <c r="E25" s="362"/>
      <c r="F25" s="362"/>
      <c r="G25" s="362"/>
      <c r="H25" s="350"/>
      <c r="I25" s="353"/>
      <c r="J25" s="353"/>
      <c r="K25" s="353"/>
      <c r="L25" s="353"/>
      <c r="M25" s="353"/>
      <c r="N25" s="352"/>
    </row>
    <row r="26" spans="1:14" ht="21.75" customHeight="1">
      <c r="A26" s="362"/>
      <c r="B26" s="362"/>
      <c r="C26" s="362"/>
      <c r="D26" s="362"/>
      <c r="E26" s="362"/>
      <c r="F26" s="362"/>
      <c r="G26" s="362"/>
      <c r="H26" s="350"/>
      <c r="I26" s="354"/>
      <c r="J26" s="354"/>
      <c r="K26" s="353"/>
      <c r="L26" s="353"/>
      <c r="M26" s="353"/>
      <c r="N26" s="352"/>
    </row>
    <row r="27" spans="1:14" ht="21.75" customHeight="1" thickBot="1">
      <c r="A27" s="397"/>
      <c r="B27" s="397"/>
      <c r="C27" s="397"/>
      <c r="D27" s="397"/>
      <c r="E27" s="397"/>
      <c r="F27" s="397"/>
      <c r="G27" s="397"/>
      <c r="H27" s="338"/>
      <c r="I27" s="337"/>
      <c r="J27" s="337"/>
      <c r="K27" s="336"/>
      <c r="L27" s="336"/>
      <c r="M27" s="336"/>
      <c r="N27" s="335"/>
    </row>
    <row r="28" spans="1:10" ht="19.5" customHeight="1" thickTop="1">
      <c r="A28" s="331"/>
      <c r="B28" s="331"/>
      <c r="C28" s="331"/>
      <c r="D28" s="331"/>
      <c r="E28" s="331"/>
      <c r="F28" s="331"/>
      <c r="G28" s="331"/>
      <c r="H28" s="330"/>
      <c r="I28" s="501"/>
      <c r="J28" s="333" t="s">
        <v>853</v>
      </c>
    </row>
    <row r="29" spans="1:8" ht="18" customHeight="1">
      <c r="A29" s="331"/>
      <c r="B29" s="331"/>
      <c r="C29" s="331"/>
      <c r="D29" s="331"/>
      <c r="E29" s="331"/>
      <c r="F29" s="331"/>
      <c r="G29" s="331"/>
      <c r="H29" s="330"/>
    </row>
    <row r="30" spans="1:14" ht="33.75" customHeight="1" thickBot="1">
      <c r="A30" s="341"/>
      <c r="B30" s="341"/>
      <c r="C30" s="341"/>
      <c r="D30" s="341"/>
      <c r="E30" s="341"/>
      <c r="F30" s="341"/>
      <c r="G30" s="341"/>
      <c r="H30" s="392"/>
      <c r="I30" s="391" t="s">
        <v>585</v>
      </c>
      <c r="J30" s="341"/>
      <c r="K30" s="341"/>
      <c r="L30" s="341"/>
      <c r="M30" s="341"/>
      <c r="N30" s="341"/>
    </row>
    <row r="31" spans="1:14" ht="18" customHeight="1" thickBot="1" thickTop="1">
      <c r="A31" s="333" t="s">
        <v>584</v>
      </c>
      <c r="B31" s="332"/>
      <c r="C31" s="332"/>
      <c r="D31" s="332"/>
      <c r="E31" s="332"/>
      <c r="F31" s="332"/>
      <c r="G31" s="332"/>
      <c r="H31" s="371"/>
      <c r="I31" s="390" t="s">
        <v>372</v>
      </c>
      <c r="J31" s="387"/>
      <c r="K31" s="389"/>
      <c r="L31" s="388"/>
      <c r="M31" s="387" t="s">
        <v>1099</v>
      </c>
      <c r="N31" s="386"/>
    </row>
    <row r="32" spans="1:14" ht="18" customHeight="1" thickTop="1">
      <c r="A32" s="332"/>
      <c r="B32" s="332"/>
      <c r="C32" s="332"/>
      <c r="D32" s="332"/>
      <c r="E32" s="332"/>
      <c r="F32" s="332"/>
      <c r="G32" s="332"/>
      <c r="H32" s="371"/>
      <c r="I32" s="385"/>
      <c r="J32" s="458"/>
      <c r="K32" s="379" t="s">
        <v>1101</v>
      </c>
      <c r="L32" s="380" t="s">
        <v>1102</v>
      </c>
      <c r="M32" s="332"/>
      <c r="N32" s="383"/>
    </row>
    <row r="33" spans="1:14" ht="15" customHeight="1">
      <c r="A33" s="332"/>
      <c r="B33" s="333" t="s">
        <v>742</v>
      </c>
      <c r="C33" s="332"/>
      <c r="D33" s="332"/>
      <c r="E33" s="332"/>
      <c r="F33" s="332"/>
      <c r="G33" s="332"/>
      <c r="H33" s="382" t="s">
        <v>420</v>
      </c>
      <c r="I33" s="381" t="s">
        <v>1100</v>
      </c>
      <c r="J33" s="457" t="s">
        <v>1068</v>
      </c>
      <c r="K33" s="379" t="s">
        <v>583</v>
      </c>
      <c r="L33" s="380" t="s">
        <v>582</v>
      </c>
      <c r="M33" s="379" t="s">
        <v>368</v>
      </c>
      <c r="N33" s="378" t="s">
        <v>364</v>
      </c>
    </row>
    <row r="34" spans="1:14" ht="15.75" customHeight="1" thickBot="1">
      <c r="A34" s="341"/>
      <c r="B34" s="341"/>
      <c r="C34" s="341"/>
      <c r="D34" s="341"/>
      <c r="E34" s="341"/>
      <c r="F34" s="341"/>
      <c r="G34" s="341"/>
      <c r="H34" s="377"/>
      <c r="I34" s="376"/>
      <c r="J34" s="456"/>
      <c r="K34" s="373" t="s">
        <v>581</v>
      </c>
      <c r="L34" s="374" t="s">
        <v>580</v>
      </c>
      <c r="M34" s="373" t="s">
        <v>365</v>
      </c>
      <c r="N34" s="372"/>
    </row>
    <row r="35" spans="1:14" ht="21.75" customHeight="1" thickTop="1">
      <c r="A35" s="362"/>
      <c r="B35" s="362"/>
      <c r="C35" s="362"/>
      <c r="D35" s="362"/>
      <c r="E35" s="362"/>
      <c r="F35" s="362"/>
      <c r="G35" s="362"/>
      <c r="H35" s="400"/>
      <c r="I35" s="354"/>
      <c r="J35" s="353"/>
      <c r="K35" s="353"/>
      <c r="L35" s="353"/>
      <c r="M35" s="353"/>
      <c r="N35" s="352"/>
    </row>
    <row r="36" spans="1:14" ht="21.75" customHeight="1">
      <c r="A36" s="362"/>
      <c r="B36" s="362"/>
      <c r="C36" s="362"/>
      <c r="D36" s="362"/>
      <c r="E36" s="362"/>
      <c r="F36" s="362"/>
      <c r="G36" s="362"/>
      <c r="H36" s="400"/>
      <c r="I36" s="354"/>
      <c r="J36" s="353"/>
      <c r="K36" s="353"/>
      <c r="L36" s="353"/>
      <c r="M36" s="353"/>
      <c r="N36" s="352"/>
    </row>
    <row r="37" spans="1:14" ht="21.75" customHeight="1">
      <c r="A37" s="362"/>
      <c r="B37" s="362"/>
      <c r="C37" s="362"/>
      <c r="D37" s="362"/>
      <c r="E37" s="362"/>
      <c r="F37" s="362"/>
      <c r="G37" s="362"/>
      <c r="H37" s="350"/>
      <c r="I37" s="354"/>
      <c r="J37" s="353"/>
      <c r="K37" s="353"/>
      <c r="L37" s="353"/>
      <c r="M37" s="353"/>
      <c r="N37" s="352"/>
    </row>
    <row r="38" spans="1:14" ht="21.75" customHeight="1">
      <c r="A38" s="362"/>
      <c r="B38" s="362"/>
      <c r="C38" s="362"/>
      <c r="D38" s="362"/>
      <c r="E38" s="362"/>
      <c r="F38" s="362"/>
      <c r="G38" s="362"/>
      <c r="H38" s="350"/>
      <c r="I38" s="354"/>
      <c r="J38" s="353"/>
      <c r="K38" s="353"/>
      <c r="L38" s="353"/>
      <c r="M38" s="353"/>
      <c r="N38" s="352"/>
    </row>
    <row r="39" spans="1:14" ht="21.75" customHeight="1">
      <c r="A39" s="362"/>
      <c r="B39" s="362"/>
      <c r="C39" s="362"/>
      <c r="D39" s="362"/>
      <c r="E39" s="362"/>
      <c r="F39" s="362"/>
      <c r="G39" s="362"/>
      <c r="H39" s="350"/>
      <c r="I39" s="354"/>
      <c r="J39" s="353"/>
      <c r="K39" s="353"/>
      <c r="L39" s="353"/>
      <c r="M39" s="353"/>
      <c r="N39" s="352"/>
    </row>
    <row r="40" spans="1:14" ht="21.75" customHeight="1">
      <c r="A40" s="362"/>
      <c r="B40" s="362"/>
      <c r="C40" s="362"/>
      <c r="D40" s="362"/>
      <c r="E40" s="362"/>
      <c r="F40" s="362"/>
      <c r="G40" s="362"/>
      <c r="H40" s="350"/>
      <c r="I40" s="354"/>
      <c r="J40" s="353"/>
      <c r="K40" s="353"/>
      <c r="L40" s="353"/>
      <c r="M40" s="353"/>
      <c r="N40" s="352"/>
    </row>
    <row r="41" spans="1:14" ht="21.75" customHeight="1">
      <c r="A41" s="362"/>
      <c r="B41" s="362"/>
      <c r="C41" s="362"/>
      <c r="D41" s="362"/>
      <c r="E41" s="362"/>
      <c r="F41" s="362"/>
      <c r="G41" s="362"/>
      <c r="H41" s="350"/>
      <c r="I41" s="354"/>
      <c r="J41" s="353"/>
      <c r="K41" s="353"/>
      <c r="L41" s="353"/>
      <c r="M41" s="353"/>
      <c r="N41" s="352"/>
    </row>
    <row r="42" spans="1:14" ht="21.75" customHeight="1">
      <c r="A42" s="362"/>
      <c r="B42" s="362"/>
      <c r="C42" s="362"/>
      <c r="D42" s="362"/>
      <c r="E42" s="362"/>
      <c r="F42" s="362"/>
      <c r="G42" s="362"/>
      <c r="H42" s="350"/>
      <c r="I42" s="354"/>
      <c r="J42" s="353"/>
      <c r="K42" s="353"/>
      <c r="L42" s="353"/>
      <c r="M42" s="353"/>
      <c r="N42" s="352"/>
    </row>
    <row r="43" spans="1:14" ht="21.75" customHeight="1">
      <c r="A43" s="362"/>
      <c r="B43" s="362"/>
      <c r="C43" s="362"/>
      <c r="D43" s="362"/>
      <c r="E43" s="362"/>
      <c r="F43" s="362"/>
      <c r="G43" s="362"/>
      <c r="H43" s="350"/>
      <c r="I43" s="354"/>
      <c r="J43" s="353"/>
      <c r="K43" s="353"/>
      <c r="L43" s="353"/>
      <c r="M43" s="353"/>
      <c r="N43" s="352"/>
    </row>
    <row r="44" spans="1:14" ht="21.75" customHeight="1">
      <c r="A44" s="362"/>
      <c r="B44" s="362"/>
      <c r="C44" s="362"/>
      <c r="D44" s="362"/>
      <c r="E44" s="362"/>
      <c r="F44" s="362"/>
      <c r="G44" s="362"/>
      <c r="H44" s="350"/>
      <c r="I44" s="354"/>
      <c r="J44" s="353"/>
      <c r="K44" s="353"/>
      <c r="L44" s="353"/>
      <c r="M44" s="353"/>
      <c r="N44" s="352"/>
    </row>
    <row r="45" spans="1:14" ht="21.75" customHeight="1">
      <c r="A45" s="362"/>
      <c r="B45" s="362"/>
      <c r="C45" s="362"/>
      <c r="D45" s="362"/>
      <c r="E45" s="362"/>
      <c r="F45" s="362"/>
      <c r="G45" s="362"/>
      <c r="H45" s="350"/>
      <c r="I45" s="354"/>
      <c r="J45" s="353"/>
      <c r="K45" s="353"/>
      <c r="L45" s="353"/>
      <c r="M45" s="353"/>
      <c r="N45" s="352"/>
    </row>
    <row r="46" spans="1:14" ht="21.75" customHeight="1">
      <c r="A46" s="362"/>
      <c r="B46" s="362"/>
      <c r="C46" s="362"/>
      <c r="D46" s="362"/>
      <c r="E46" s="362"/>
      <c r="F46" s="362"/>
      <c r="G46" s="362"/>
      <c r="H46" s="350"/>
      <c r="I46" s="354"/>
      <c r="J46" s="353"/>
      <c r="K46" s="353"/>
      <c r="L46" s="353"/>
      <c r="M46" s="353"/>
      <c r="N46" s="352"/>
    </row>
    <row r="47" spans="1:14" ht="21.75" customHeight="1">
      <c r="A47" s="362"/>
      <c r="B47" s="362"/>
      <c r="C47" s="362"/>
      <c r="D47" s="362"/>
      <c r="E47" s="362"/>
      <c r="F47" s="362"/>
      <c r="G47" s="362"/>
      <c r="H47" s="350"/>
      <c r="I47" s="354"/>
      <c r="J47" s="353"/>
      <c r="K47" s="353"/>
      <c r="L47" s="353"/>
      <c r="M47" s="353"/>
      <c r="N47" s="352"/>
    </row>
    <row r="48" spans="1:14" ht="21.75" customHeight="1">
      <c r="A48" s="362"/>
      <c r="B48" s="362"/>
      <c r="C48" s="362"/>
      <c r="D48" s="362"/>
      <c r="E48" s="362"/>
      <c r="F48" s="362"/>
      <c r="G48" s="362"/>
      <c r="H48" s="350"/>
      <c r="I48" s="354"/>
      <c r="J48" s="353"/>
      <c r="K48" s="353"/>
      <c r="L48" s="353"/>
      <c r="M48" s="353"/>
      <c r="N48" s="352"/>
    </row>
    <row r="49" spans="1:14" ht="21.75" customHeight="1">
      <c r="A49" s="362"/>
      <c r="B49" s="362"/>
      <c r="C49" s="362"/>
      <c r="D49" s="362"/>
      <c r="E49" s="362"/>
      <c r="F49" s="362"/>
      <c r="G49" s="362"/>
      <c r="H49" s="350"/>
      <c r="I49" s="354"/>
      <c r="J49" s="353"/>
      <c r="K49" s="353"/>
      <c r="L49" s="353"/>
      <c r="M49" s="353"/>
      <c r="N49" s="352"/>
    </row>
    <row r="50" spans="1:14" ht="21.75" customHeight="1">
      <c r="A50" s="362"/>
      <c r="B50" s="362"/>
      <c r="C50" s="362"/>
      <c r="D50" s="362"/>
      <c r="E50" s="362"/>
      <c r="F50" s="362"/>
      <c r="G50" s="362"/>
      <c r="H50" s="350"/>
      <c r="I50" s="354"/>
      <c r="J50" s="353"/>
      <c r="K50" s="353"/>
      <c r="L50" s="353"/>
      <c r="M50" s="353"/>
      <c r="N50" s="352"/>
    </row>
    <row r="51" spans="1:14" ht="21.75" customHeight="1">
      <c r="A51" s="362"/>
      <c r="B51" s="362"/>
      <c r="C51" s="362"/>
      <c r="D51" s="362"/>
      <c r="E51" s="362"/>
      <c r="F51" s="362"/>
      <c r="G51" s="362"/>
      <c r="H51" s="350"/>
      <c r="I51" s="354"/>
      <c r="J51" s="353"/>
      <c r="K51" s="353"/>
      <c r="L51" s="353"/>
      <c r="M51" s="353"/>
      <c r="N51" s="352"/>
    </row>
    <row r="52" spans="1:14" ht="21.75" customHeight="1">
      <c r="A52" s="362"/>
      <c r="B52" s="362"/>
      <c r="C52" s="362"/>
      <c r="D52" s="362"/>
      <c r="E52" s="362"/>
      <c r="F52" s="362"/>
      <c r="G52" s="362"/>
      <c r="H52" s="350"/>
      <c r="I52" s="354"/>
      <c r="J52" s="353"/>
      <c r="K52" s="353"/>
      <c r="L52" s="353"/>
      <c r="M52" s="353"/>
      <c r="N52" s="352"/>
    </row>
    <row r="53" spans="1:14" ht="21.75" customHeight="1" thickBot="1">
      <c r="A53" s="362"/>
      <c r="B53" s="362"/>
      <c r="C53" s="362"/>
      <c r="D53" s="362"/>
      <c r="E53" s="362"/>
      <c r="F53" s="362"/>
      <c r="G53" s="362"/>
      <c r="H53" s="350"/>
      <c r="I53" s="354"/>
      <c r="J53" s="353"/>
      <c r="K53" s="353"/>
      <c r="L53" s="353"/>
      <c r="M53" s="353"/>
      <c r="N53" s="352"/>
    </row>
    <row r="54" spans="1:14" ht="21.75" customHeight="1" thickBot="1">
      <c r="A54" s="339" t="s">
        <v>852</v>
      </c>
      <c r="B54" s="397"/>
      <c r="C54" s="397"/>
      <c r="D54" s="397"/>
      <c r="E54" s="397"/>
      <c r="F54" s="397"/>
      <c r="G54" s="397"/>
      <c r="H54" s="338" t="s">
        <v>740</v>
      </c>
      <c r="I54" s="518">
        <f aca="true" t="shared" si="0" ref="I54:N54">SUM(I8:I53)</f>
        <v>9000</v>
      </c>
      <c r="J54" s="517">
        <f t="shared" si="0"/>
        <v>9000</v>
      </c>
      <c r="K54" s="517">
        <f t="shared" si="0"/>
        <v>0</v>
      </c>
      <c r="L54" s="517">
        <f t="shared" si="0"/>
        <v>9000</v>
      </c>
      <c r="M54" s="517">
        <f t="shared" si="0"/>
        <v>9000</v>
      </c>
      <c r="N54" s="520">
        <f t="shared" si="0"/>
        <v>0</v>
      </c>
    </row>
    <row r="55" spans="1:10" ht="19.5" customHeight="1" thickTop="1">
      <c r="A55" s="331"/>
      <c r="B55" s="331"/>
      <c r="C55" s="331"/>
      <c r="D55" s="331"/>
      <c r="E55" s="331"/>
      <c r="F55" s="331"/>
      <c r="G55" s="331"/>
      <c r="H55" s="330"/>
      <c r="I55" s="501"/>
      <c r="J55" s="333" t="s">
        <v>851</v>
      </c>
    </row>
    <row r="56" spans="1:8" ht="18" customHeight="1">
      <c r="A56" s="331"/>
      <c r="B56" s="331"/>
      <c r="C56" s="331"/>
      <c r="D56" s="331"/>
      <c r="E56" s="331"/>
      <c r="F56" s="331"/>
      <c r="G56" s="331"/>
      <c r="H56" s="330"/>
    </row>
    <row r="57" spans="1:14" ht="33.75" customHeight="1" thickBot="1">
      <c r="A57" s="341"/>
      <c r="B57" s="341"/>
      <c r="C57" s="341"/>
      <c r="D57" s="341"/>
      <c r="E57" s="341"/>
      <c r="F57" s="341"/>
      <c r="G57" s="341"/>
      <c r="H57" s="392"/>
      <c r="I57" s="391" t="s">
        <v>585</v>
      </c>
      <c r="J57" s="341"/>
      <c r="K57" s="341"/>
      <c r="L57" s="341"/>
      <c r="M57" s="341"/>
      <c r="N57" s="341"/>
    </row>
    <row r="58" spans="1:14" ht="18" customHeight="1" thickBot="1" thickTop="1">
      <c r="A58" s="333" t="s">
        <v>584</v>
      </c>
      <c r="B58" s="332"/>
      <c r="C58" s="332"/>
      <c r="D58" s="332"/>
      <c r="E58" s="332"/>
      <c r="F58" s="332"/>
      <c r="G58" s="332"/>
      <c r="H58" s="371"/>
      <c r="I58" s="390" t="s">
        <v>372</v>
      </c>
      <c r="J58" s="387"/>
      <c r="K58" s="389"/>
      <c r="L58" s="388"/>
      <c r="M58" s="387" t="s">
        <v>1099</v>
      </c>
      <c r="N58" s="386"/>
    </row>
    <row r="59" spans="1:14" ht="18" customHeight="1" thickTop="1">
      <c r="A59" s="332"/>
      <c r="B59" s="332"/>
      <c r="C59" s="332"/>
      <c r="D59" s="332"/>
      <c r="E59" s="332"/>
      <c r="F59" s="332"/>
      <c r="G59" s="332"/>
      <c r="H59" s="371"/>
      <c r="I59" s="385"/>
      <c r="J59" s="458"/>
      <c r="K59" s="379" t="s">
        <v>1101</v>
      </c>
      <c r="L59" s="380" t="s">
        <v>1102</v>
      </c>
      <c r="M59" s="332"/>
      <c r="N59" s="383"/>
    </row>
    <row r="60" spans="1:14" ht="15" customHeight="1">
      <c r="A60" s="332"/>
      <c r="B60" s="333" t="s">
        <v>850</v>
      </c>
      <c r="C60" s="332"/>
      <c r="D60" s="332"/>
      <c r="E60" s="332"/>
      <c r="F60" s="332"/>
      <c r="G60" s="332"/>
      <c r="H60" s="382" t="s">
        <v>420</v>
      </c>
      <c r="I60" s="381" t="s">
        <v>1100</v>
      </c>
      <c r="J60" s="457" t="s">
        <v>1068</v>
      </c>
      <c r="K60" s="379" t="s">
        <v>583</v>
      </c>
      <c r="L60" s="380" t="s">
        <v>582</v>
      </c>
      <c r="M60" s="379" t="s">
        <v>368</v>
      </c>
      <c r="N60" s="378" t="s">
        <v>364</v>
      </c>
    </row>
    <row r="61" spans="1:14" ht="15.75" customHeight="1" thickBot="1">
      <c r="A61" s="341"/>
      <c r="B61" s="341"/>
      <c r="C61" s="341"/>
      <c r="D61" s="341"/>
      <c r="E61" s="341"/>
      <c r="F61" s="341"/>
      <c r="G61" s="341"/>
      <c r="H61" s="377"/>
      <c r="I61" s="376"/>
      <c r="J61" s="456"/>
      <c r="K61" s="373" t="s">
        <v>581</v>
      </c>
      <c r="L61" s="374" t="s">
        <v>580</v>
      </c>
      <c r="M61" s="373" t="s">
        <v>365</v>
      </c>
      <c r="N61" s="372"/>
    </row>
    <row r="62" spans="1:14" ht="16.5" customHeight="1" thickTop="1">
      <c r="A62" s="333"/>
      <c r="B62" s="333" t="s">
        <v>739</v>
      </c>
      <c r="C62" s="333"/>
      <c r="D62" s="333"/>
      <c r="E62" s="333"/>
      <c r="F62" s="332"/>
      <c r="G62" s="332"/>
      <c r="H62" s="345"/>
      <c r="I62" s="344"/>
      <c r="J62" s="343"/>
      <c r="K62" s="343"/>
      <c r="L62" s="343"/>
      <c r="M62" s="343"/>
      <c r="N62" s="342"/>
    </row>
    <row r="63" spans="1:14" ht="13.5" customHeight="1">
      <c r="A63" s="332"/>
      <c r="B63" s="333" t="s">
        <v>849</v>
      </c>
      <c r="C63" s="332"/>
      <c r="D63" s="332"/>
      <c r="E63" s="332"/>
      <c r="F63" s="332"/>
      <c r="G63" s="332"/>
      <c r="H63" s="345"/>
      <c r="I63" s="416"/>
      <c r="J63" s="415"/>
      <c r="K63" s="415"/>
      <c r="L63" s="415"/>
      <c r="M63" s="415"/>
      <c r="N63" s="414"/>
    </row>
    <row r="64" spans="1:14" ht="13.5" customHeight="1">
      <c r="A64" s="430"/>
      <c r="B64" s="351" t="s">
        <v>848</v>
      </c>
      <c r="C64" s="430"/>
      <c r="D64" s="430"/>
      <c r="E64" s="430"/>
      <c r="F64" s="430"/>
      <c r="G64" s="430"/>
      <c r="H64" s="350" t="s">
        <v>576</v>
      </c>
      <c r="I64" s="365" t="s">
        <v>845</v>
      </c>
      <c r="J64" s="364" t="s">
        <v>845</v>
      </c>
      <c r="K64" s="364" t="s">
        <v>845</v>
      </c>
      <c r="L64" s="364" t="s">
        <v>845</v>
      </c>
      <c r="M64" s="364" t="s">
        <v>845</v>
      </c>
      <c r="N64" s="363" t="s">
        <v>845</v>
      </c>
    </row>
    <row r="65" spans="1:14" ht="21.75" customHeight="1">
      <c r="A65" s="362"/>
      <c r="B65" s="362"/>
      <c r="C65" s="362"/>
      <c r="D65" s="362"/>
      <c r="E65" s="362"/>
      <c r="F65" s="362"/>
      <c r="G65" s="362"/>
      <c r="H65" s="350"/>
      <c r="I65" s="354"/>
      <c r="J65" s="353"/>
      <c r="K65" s="353"/>
      <c r="L65" s="353"/>
      <c r="M65" s="353"/>
      <c r="N65" s="352"/>
    </row>
    <row r="66" spans="1:14" ht="21.75" customHeight="1">
      <c r="A66" s="362"/>
      <c r="B66" s="362"/>
      <c r="C66" s="362"/>
      <c r="D66" s="362"/>
      <c r="E66" s="362"/>
      <c r="F66" s="362"/>
      <c r="G66" s="362"/>
      <c r="H66" s="350"/>
      <c r="I66" s="354"/>
      <c r="J66" s="353"/>
      <c r="K66" s="353"/>
      <c r="L66" s="353"/>
      <c r="M66" s="353"/>
      <c r="N66" s="352"/>
    </row>
    <row r="67" spans="1:14" ht="21.75" customHeight="1">
      <c r="A67" s="362"/>
      <c r="B67" s="362"/>
      <c r="C67" s="362"/>
      <c r="D67" s="362"/>
      <c r="E67" s="362"/>
      <c r="F67" s="362"/>
      <c r="G67" s="362"/>
      <c r="H67" s="350"/>
      <c r="I67" s="354"/>
      <c r="J67" s="353"/>
      <c r="K67" s="353"/>
      <c r="L67" s="353"/>
      <c r="M67" s="353"/>
      <c r="N67" s="352"/>
    </row>
    <row r="68" spans="1:14" ht="21.75" customHeight="1">
      <c r="A68" s="362"/>
      <c r="B68" s="362"/>
      <c r="C68" s="362"/>
      <c r="D68" s="362"/>
      <c r="E68" s="362"/>
      <c r="F68" s="362"/>
      <c r="G68" s="362"/>
      <c r="H68" s="350"/>
      <c r="I68" s="354"/>
      <c r="J68" s="353"/>
      <c r="K68" s="353"/>
      <c r="L68" s="353"/>
      <c r="M68" s="353"/>
      <c r="N68" s="352"/>
    </row>
    <row r="69" spans="1:14" ht="21.75" customHeight="1">
      <c r="A69" s="362"/>
      <c r="B69" s="362"/>
      <c r="C69" s="362"/>
      <c r="D69" s="362"/>
      <c r="E69" s="362"/>
      <c r="F69" s="362"/>
      <c r="G69" s="362"/>
      <c r="H69" s="350"/>
      <c r="I69" s="354"/>
      <c r="J69" s="353"/>
      <c r="K69" s="353"/>
      <c r="L69" s="353"/>
      <c r="M69" s="353"/>
      <c r="N69" s="352"/>
    </row>
    <row r="70" spans="1:14" ht="21.75" customHeight="1">
      <c r="A70" s="362"/>
      <c r="B70" s="362"/>
      <c r="C70" s="362"/>
      <c r="D70" s="362"/>
      <c r="E70" s="362"/>
      <c r="F70" s="362"/>
      <c r="G70" s="362"/>
      <c r="H70" s="350"/>
      <c r="I70" s="354"/>
      <c r="J70" s="353"/>
      <c r="K70" s="353"/>
      <c r="L70" s="353"/>
      <c r="M70" s="353"/>
      <c r="N70" s="352"/>
    </row>
    <row r="71" spans="1:14" ht="21.75" customHeight="1">
      <c r="A71" s="362"/>
      <c r="B71" s="362"/>
      <c r="C71" s="362"/>
      <c r="D71" s="362"/>
      <c r="E71" s="362"/>
      <c r="F71" s="362"/>
      <c r="G71" s="362"/>
      <c r="H71" s="350"/>
      <c r="I71" s="354"/>
      <c r="J71" s="353"/>
      <c r="K71" s="353"/>
      <c r="L71" s="353"/>
      <c r="M71" s="353"/>
      <c r="N71" s="352"/>
    </row>
    <row r="72" spans="1:14" ht="21.75" customHeight="1">
      <c r="A72" s="362"/>
      <c r="B72" s="362"/>
      <c r="C72" s="362"/>
      <c r="D72" s="362"/>
      <c r="E72" s="362"/>
      <c r="F72" s="362"/>
      <c r="G72" s="362"/>
      <c r="H72" s="350"/>
      <c r="I72" s="354"/>
      <c r="J72" s="353"/>
      <c r="K72" s="353"/>
      <c r="L72" s="353"/>
      <c r="M72" s="353"/>
      <c r="N72" s="352"/>
    </row>
    <row r="73" spans="1:14" ht="21.75" customHeight="1">
      <c r="A73" s="362"/>
      <c r="B73" s="362"/>
      <c r="C73" s="362"/>
      <c r="D73" s="362"/>
      <c r="E73" s="362"/>
      <c r="F73" s="362"/>
      <c r="G73" s="362"/>
      <c r="H73" s="350"/>
      <c r="I73" s="354"/>
      <c r="J73" s="353"/>
      <c r="K73" s="353"/>
      <c r="L73" s="353"/>
      <c r="M73" s="353"/>
      <c r="N73" s="352"/>
    </row>
    <row r="74" spans="1:14" ht="21.75" customHeight="1">
      <c r="A74" s="362"/>
      <c r="B74" s="362"/>
      <c r="C74" s="362"/>
      <c r="D74" s="362"/>
      <c r="E74" s="362"/>
      <c r="F74" s="362"/>
      <c r="G74" s="362"/>
      <c r="H74" s="350"/>
      <c r="I74" s="354"/>
      <c r="J74" s="353"/>
      <c r="K74" s="353"/>
      <c r="L74" s="353"/>
      <c r="M74" s="353"/>
      <c r="N74" s="352"/>
    </row>
    <row r="75" spans="1:14" ht="21.75" customHeight="1">
      <c r="A75" s="362"/>
      <c r="B75" s="362"/>
      <c r="C75" s="362"/>
      <c r="D75" s="362"/>
      <c r="E75" s="362"/>
      <c r="F75" s="362"/>
      <c r="G75" s="362"/>
      <c r="H75" s="350"/>
      <c r="I75" s="354"/>
      <c r="J75" s="353"/>
      <c r="K75" s="353"/>
      <c r="L75" s="353"/>
      <c r="M75" s="353"/>
      <c r="N75" s="352"/>
    </row>
    <row r="76" spans="1:14" ht="21.75" customHeight="1">
      <c r="A76" s="362"/>
      <c r="B76" s="362"/>
      <c r="C76" s="362"/>
      <c r="D76" s="362"/>
      <c r="E76" s="362"/>
      <c r="F76" s="362"/>
      <c r="G76" s="362"/>
      <c r="H76" s="350"/>
      <c r="I76" s="354"/>
      <c r="J76" s="353"/>
      <c r="K76" s="353"/>
      <c r="L76" s="353"/>
      <c r="M76" s="353"/>
      <c r="N76" s="352"/>
    </row>
    <row r="77" spans="1:14" ht="21.75" customHeight="1">
      <c r="A77" s="362"/>
      <c r="B77" s="362"/>
      <c r="C77" s="362"/>
      <c r="D77" s="362"/>
      <c r="E77" s="362"/>
      <c r="F77" s="362"/>
      <c r="G77" s="362"/>
      <c r="H77" s="350"/>
      <c r="I77" s="354"/>
      <c r="J77" s="353"/>
      <c r="K77" s="353"/>
      <c r="L77" s="353"/>
      <c r="M77" s="353"/>
      <c r="N77" s="352"/>
    </row>
    <row r="78" spans="1:14" ht="21.75" customHeight="1">
      <c r="A78" s="362"/>
      <c r="B78" s="362"/>
      <c r="C78" s="362"/>
      <c r="D78" s="362"/>
      <c r="E78" s="362"/>
      <c r="F78" s="362"/>
      <c r="G78" s="362"/>
      <c r="H78" s="350"/>
      <c r="I78" s="354"/>
      <c r="J78" s="353"/>
      <c r="K78" s="353"/>
      <c r="L78" s="353"/>
      <c r="M78" s="353"/>
      <c r="N78" s="352"/>
    </row>
    <row r="79" spans="1:14" ht="21.75" customHeight="1">
      <c r="A79" s="362"/>
      <c r="B79" s="362"/>
      <c r="C79" s="362"/>
      <c r="D79" s="362"/>
      <c r="E79" s="362"/>
      <c r="F79" s="362"/>
      <c r="G79" s="362"/>
      <c r="H79" s="350"/>
      <c r="I79" s="354"/>
      <c r="J79" s="353"/>
      <c r="K79" s="353"/>
      <c r="L79" s="353"/>
      <c r="M79" s="353"/>
      <c r="N79" s="352"/>
    </row>
    <row r="80" spans="1:14" ht="21.75" customHeight="1" thickBot="1">
      <c r="A80" s="362"/>
      <c r="B80" s="362"/>
      <c r="C80" s="362"/>
      <c r="D80" s="362"/>
      <c r="E80" s="362"/>
      <c r="F80" s="362"/>
      <c r="G80" s="362"/>
      <c r="H80" s="350"/>
      <c r="I80" s="354"/>
      <c r="J80" s="353"/>
      <c r="K80" s="353"/>
      <c r="L80" s="353"/>
      <c r="M80" s="353"/>
      <c r="N80" s="352"/>
    </row>
    <row r="81" spans="1:14" ht="21.75" customHeight="1" thickBot="1">
      <c r="A81" s="339" t="s">
        <v>847</v>
      </c>
      <c r="B81" s="502"/>
      <c r="C81" s="502"/>
      <c r="D81" s="502"/>
      <c r="E81" s="502"/>
      <c r="F81" s="502"/>
      <c r="G81" s="502"/>
      <c r="H81" s="338" t="s">
        <v>738</v>
      </c>
      <c r="I81" s="518">
        <f aca="true" t="shared" si="1" ref="I81:N81">SUM(I65:I80)</f>
        <v>0</v>
      </c>
      <c r="J81" s="517">
        <f t="shared" si="1"/>
        <v>0</v>
      </c>
      <c r="K81" s="517">
        <f t="shared" si="1"/>
        <v>0</v>
      </c>
      <c r="L81" s="517">
        <f t="shared" si="1"/>
        <v>0</v>
      </c>
      <c r="M81" s="517">
        <f t="shared" si="1"/>
        <v>0</v>
      </c>
      <c r="N81" s="520">
        <f t="shared" si="1"/>
        <v>0</v>
      </c>
    </row>
    <row r="82" spans="1:10" ht="19.5" customHeight="1" thickTop="1">
      <c r="A82" s="331"/>
      <c r="B82" s="331"/>
      <c r="C82" s="331"/>
      <c r="D82" s="331"/>
      <c r="E82" s="331"/>
      <c r="F82" s="331"/>
      <c r="G82" s="331"/>
      <c r="H82" s="330"/>
      <c r="I82" s="501"/>
      <c r="J82" s="333" t="s">
        <v>846</v>
      </c>
    </row>
    <row r="83" spans="1:8" ht="18" customHeight="1">
      <c r="A83" s="331"/>
      <c r="B83" s="331"/>
      <c r="C83" s="331"/>
      <c r="D83" s="331"/>
      <c r="E83" s="331"/>
      <c r="F83" s="331"/>
      <c r="G83" s="331"/>
      <c r="H83" s="330"/>
    </row>
    <row r="84" spans="1:14" ht="33.75" customHeight="1" thickBot="1">
      <c r="A84" s="341"/>
      <c r="B84" s="341"/>
      <c r="C84" s="341"/>
      <c r="D84" s="341"/>
      <c r="E84" s="341"/>
      <c r="F84" s="341"/>
      <c r="G84" s="341"/>
      <c r="H84" s="392"/>
      <c r="I84" s="391" t="s">
        <v>585</v>
      </c>
      <c r="J84" s="341"/>
      <c r="K84" s="341"/>
      <c r="L84" s="341"/>
      <c r="M84" s="341"/>
      <c r="N84" s="341"/>
    </row>
    <row r="85" spans="1:14" ht="18" customHeight="1" thickBot="1" thickTop="1">
      <c r="A85" s="333" t="s">
        <v>584</v>
      </c>
      <c r="B85" s="332"/>
      <c r="C85" s="332"/>
      <c r="D85" s="332"/>
      <c r="E85" s="332"/>
      <c r="F85" s="332"/>
      <c r="G85" s="332"/>
      <c r="H85" s="371"/>
      <c r="I85" s="390" t="s">
        <v>372</v>
      </c>
      <c r="J85" s="387"/>
      <c r="K85" s="389"/>
      <c r="L85" s="388"/>
      <c r="M85" s="387" t="s">
        <v>1099</v>
      </c>
      <c r="N85" s="386"/>
    </row>
    <row r="86" spans="1:14" ht="18" customHeight="1" thickTop="1">
      <c r="A86" s="332"/>
      <c r="B86" s="332"/>
      <c r="C86" s="332"/>
      <c r="D86" s="332"/>
      <c r="E86" s="332"/>
      <c r="F86" s="332"/>
      <c r="G86" s="332"/>
      <c r="H86" s="371"/>
      <c r="I86" s="385"/>
      <c r="J86" s="458"/>
      <c r="K86" s="379" t="s">
        <v>1101</v>
      </c>
      <c r="L86" s="380" t="s">
        <v>1102</v>
      </c>
      <c r="M86" s="332"/>
      <c r="N86" s="383"/>
    </row>
    <row r="87" spans="1:14" ht="15" customHeight="1">
      <c r="A87" s="332"/>
      <c r="B87" s="333" t="s">
        <v>742</v>
      </c>
      <c r="C87" s="332"/>
      <c r="D87" s="332"/>
      <c r="E87" s="332"/>
      <c r="F87" s="332"/>
      <c r="G87" s="332"/>
      <c r="H87" s="382" t="s">
        <v>420</v>
      </c>
      <c r="I87" s="381" t="s">
        <v>1100</v>
      </c>
      <c r="J87" s="457" t="s">
        <v>1068</v>
      </c>
      <c r="K87" s="379" t="s">
        <v>583</v>
      </c>
      <c r="L87" s="380" t="s">
        <v>582</v>
      </c>
      <c r="M87" s="379" t="s">
        <v>368</v>
      </c>
      <c r="N87" s="378" t="s">
        <v>364</v>
      </c>
    </row>
    <row r="88" spans="1:14" ht="15.75" customHeight="1" thickBot="1">
      <c r="A88" s="341"/>
      <c r="B88" s="341"/>
      <c r="C88" s="341"/>
      <c r="D88" s="341"/>
      <c r="E88" s="341"/>
      <c r="F88" s="341"/>
      <c r="G88" s="341"/>
      <c r="H88" s="377"/>
      <c r="I88" s="376"/>
      <c r="J88" s="456"/>
      <c r="K88" s="373" t="s">
        <v>581</v>
      </c>
      <c r="L88" s="374" t="s">
        <v>580</v>
      </c>
      <c r="M88" s="373" t="s">
        <v>365</v>
      </c>
      <c r="N88" s="372"/>
    </row>
    <row r="89" spans="1:14" ht="21.75" customHeight="1" thickTop="1">
      <c r="A89" s="351"/>
      <c r="B89" s="351" t="s">
        <v>737</v>
      </c>
      <c r="C89" s="351"/>
      <c r="D89" s="351"/>
      <c r="E89" s="351"/>
      <c r="F89" s="351"/>
      <c r="G89" s="351"/>
      <c r="H89" s="350" t="s">
        <v>576</v>
      </c>
      <c r="I89" s="365" t="s">
        <v>845</v>
      </c>
      <c r="J89" s="364" t="s">
        <v>845</v>
      </c>
      <c r="K89" s="364" t="s">
        <v>845</v>
      </c>
      <c r="L89" s="364" t="s">
        <v>845</v>
      </c>
      <c r="M89" s="364" t="s">
        <v>845</v>
      </c>
      <c r="N89" s="363" t="s">
        <v>845</v>
      </c>
    </row>
    <row r="90" spans="1:14" ht="21.75" customHeight="1">
      <c r="A90" s="362"/>
      <c r="B90" s="362"/>
      <c r="C90" s="362"/>
      <c r="D90" s="362"/>
      <c r="E90" s="362"/>
      <c r="F90" s="362"/>
      <c r="G90" s="362"/>
      <c r="H90" s="350"/>
      <c r="I90" s="354"/>
      <c r="J90" s="353"/>
      <c r="K90" s="353"/>
      <c r="L90" s="353"/>
      <c r="M90" s="353"/>
      <c r="N90" s="352"/>
    </row>
    <row r="91" spans="1:14" ht="21.75" customHeight="1">
      <c r="A91" s="362"/>
      <c r="B91" s="362"/>
      <c r="C91" s="362"/>
      <c r="D91" s="362"/>
      <c r="E91" s="362"/>
      <c r="F91" s="362"/>
      <c r="G91" s="362"/>
      <c r="H91" s="350"/>
      <c r="I91" s="354"/>
      <c r="J91" s="353"/>
      <c r="K91" s="353"/>
      <c r="L91" s="353"/>
      <c r="M91" s="353"/>
      <c r="N91" s="352"/>
    </row>
    <row r="92" spans="1:14" ht="21.75" customHeight="1">
      <c r="A92" s="362"/>
      <c r="B92" s="362"/>
      <c r="C92" s="362"/>
      <c r="D92" s="362"/>
      <c r="E92" s="362"/>
      <c r="F92" s="362"/>
      <c r="G92" s="362"/>
      <c r="H92" s="350"/>
      <c r="I92" s="354"/>
      <c r="J92" s="353"/>
      <c r="K92" s="353"/>
      <c r="L92" s="353"/>
      <c r="M92" s="353"/>
      <c r="N92" s="352"/>
    </row>
    <row r="93" spans="1:14" ht="21.75" customHeight="1">
      <c r="A93" s="362"/>
      <c r="B93" s="362"/>
      <c r="C93" s="362"/>
      <c r="D93" s="362"/>
      <c r="E93" s="362"/>
      <c r="F93" s="362"/>
      <c r="G93" s="362"/>
      <c r="H93" s="350"/>
      <c r="I93" s="354"/>
      <c r="J93" s="353"/>
      <c r="K93" s="353"/>
      <c r="L93" s="353"/>
      <c r="M93" s="353"/>
      <c r="N93" s="352"/>
    </row>
    <row r="94" spans="1:14" ht="21.75" customHeight="1">
      <c r="A94" s="362"/>
      <c r="B94" s="362"/>
      <c r="C94" s="362"/>
      <c r="D94" s="362"/>
      <c r="E94" s="362"/>
      <c r="F94" s="362"/>
      <c r="G94" s="362"/>
      <c r="H94" s="350"/>
      <c r="I94" s="354"/>
      <c r="J94" s="353"/>
      <c r="K94" s="353"/>
      <c r="L94" s="353"/>
      <c r="M94" s="353"/>
      <c r="N94" s="352"/>
    </row>
    <row r="95" spans="1:14" ht="21.75" customHeight="1">
      <c r="A95" s="362"/>
      <c r="B95" s="362"/>
      <c r="C95" s="362"/>
      <c r="D95" s="362"/>
      <c r="E95" s="362"/>
      <c r="F95" s="362"/>
      <c r="G95" s="362"/>
      <c r="H95" s="350"/>
      <c r="I95" s="354"/>
      <c r="J95" s="353"/>
      <c r="K95" s="353"/>
      <c r="L95" s="353"/>
      <c r="M95" s="353"/>
      <c r="N95" s="352"/>
    </row>
    <row r="96" spans="1:14" ht="21.75" customHeight="1">
      <c r="A96" s="362"/>
      <c r="B96" s="362"/>
      <c r="C96" s="362"/>
      <c r="D96" s="362"/>
      <c r="E96" s="362"/>
      <c r="F96" s="362"/>
      <c r="G96" s="362"/>
      <c r="H96" s="350"/>
      <c r="I96" s="354"/>
      <c r="J96" s="353"/>
      <c r="K96" s="353"/>
      <c r="L96" s="353"/>
      <c r="M96" s="353"/>
      <c r="N96" s="352"/>
    </row>
    <row r="97" spans="1:14" ht="21.75" customHeight="1">
      <c r="A97" s="362"/>
      <c r="B97" s="362"/>
      <c r="C97" s="362"/>
      <c r="D97" s="362"/>
      <c r="E97" s="362"/>
      <c r="F97" s="362"/>
      <c r="G97" s="362"/>
      <c r="H97" s="350"/>
      <c r="I97" s="354"/>
      <c r="J97" s="353"/>
      <c r="K97" s="353"/>
      <c r="L97" s="353"/>
      <c r="M97" s="353"/>
      <c r="N97" s="352"/>
    </row>
    <row r="98" spans="1:14" ht="21.75" customHeight="1">
      <c r="A98" s="362"/>
      <c r="B98" s="362"/>
      <c r="C98" s="362"/>
      <c r="D98" s="362"/>
      <c r="E98" s="362"/>
      <c r="F98" s="362"/>
      <c r="G98" s="362"/>
      <c r="H98" s="350"/>
      <c r="I98" s="354"/>
      <c r="J98" s="353"/>
      <c r="K98" s="353"/>
      <c r="L98" s="353"/>
      <c r="M98" s="353"/>
      <c r="N98" s="352"/>
    </row>
    <row r="99" spans="1:14" ht="21.75" customHeight="1">
      <c r="A99" s="362"/>
      <c r="B99" s="362"/>
      <c r="C99" s="362"/>
      <c r="D99" s="362"/>
      <c r="E99" s="362"/>
      <c r="F99" s="362"/>
      <c r="G99" s="362"/>
      <c r="H99" s="350"/>
      <c r="I99" s="354"/>
      <c r="J99" s="353"/>
      <c r="K99" s="353"/>
      <c r="L99" s="353"/>
      <c r="M99" s="353"/>
      <c r="N99" s="352"/>
    </row>
    <row r="100" spans="1:14" ht="21.75" customHeight="1">
      <c r="A100" s="362"/>
      <c r="B100" s="362"/>
      <c r="C100" s="362"/>
      <c r="D100" s="362"/>
      <c r="E100" s="362"/>
      <c r="F100" s="362"/>
      <c r="G100" s="362"/>
      <c r="H100" s="350"/>
      <c r="I100" s="354"/>
      <c r="J100" s="353"/>
      <c r="K100" s="353"/>
      <c r="L100" s="353"/>
      <c r="M100" s="353"/>
      <c r="N100" s="352"/>
    </row>
    <row r="101" spans="1:14" ht="21.75" customHeight="1">
      <c r="A101" s="362"/>
      <c r="B101" s="362"/>
      <c r="C101" s="362"/>
      <c r="D101" s="362"/>
      <c r="E101" s="362"/>
      <c r="F101" s="362"/>
      <c r="G101" s="362"/>
      <c r="H101" s="350"/>
      <c r="I101" s="354"/>
      <c r="J101" s="353"/>
      <c r="K101" s="353"/>
      <c r="L101" s="353"/>
      <c r="M101" s="353"/>
      <c r="N101" s="352"/>
    </row>
    <row r="102" spans="1:14" ht="21.75" customHeight="1">
      <c r="A102" s="362"/>
      <c r="B102" s="362"/>
      <c r="C102" s="362"/>
      <c r="D102" s="362"/>
      <c r="E102" s="362"/>
      <c r="F102" s="362"/>
      <c r="G102" s="362"/>
      <c r="H102" s="350"/>
      <c r="I102" s="354"/>
      <c r="J102" s="353"/>
      <c r="K102" s="353"/>
      <c r="L102" s="353"/>
      <c r="M102" s="353"/>
      <c r="N102" s="352"/>
    </row>
    <row r="103" spans="1:14" ht="21.75" customHeight="1">
      <c r="A103" s="362"/>
      <c r="B103" s="362"/>
      <c r="C103" s="362"/>
      <c r="D103" s="362"/>
      <c r="E103" s="362"/>
      <c r="F103" s="362"/>
      <c r="G103" s="362"/>
      <c r="H103" s="350"/>
      <c r="I103" s="354"/>
      <c r="J103" s="353"/>
      <c r="K103" s="353"/>
      <c r="L103" s="353"/>
      <c r="M103" s="353"/>
      <c r="N103" s="352"/>
    </row>
    <row r="104" spans="1:14" ht="21.75" customHeight="1">
      <c r="A104" s="362"/>
      <c r="B104" s="362"/>
      <c r="C104" s="362"/>
      <c r="D104" s="362"/>
      <c r="E104" s="362"/>
      <c r="F104" s="362"/>
      <c r="G104" s="362"/>
      <c r="H104" s="350"/>
      <c r="I104" s="354"/>
      <c r="J104" s="353"/>
      <c r="K104" s="353"/>
      <c r="L104" s="353"/>
      <c r="M104" s="353"/>
      <c r="N104" s="352"/>
    </row>
    <row r="105" spans="1:14" ht="21.75" customHeight="1">
      <c r="A105" s="362"/>
      <c r="B105" s="362"/>
      <c r="C105" s="362"/>
      <c r="D105" s="362"/>
      <c r="E105" s="362"/>
      <c r="F105" s="362"/>
      <c r="G105" s="362"/>
      <c r="H105" s="350"/>
      <c r="I105" s="354"/>
      <c r="J105" s="353"/>
      <c r="K105" s="353"/>
      <c r="L105" s="353"/>
      <c r="M105" s="353"/>
      <c r="N105" s="352"/>
    </row>
    <row r="106" spans="1:14" ht="21.75" customHeight="1">
      <c r="A106" s="362"/>
      <c r="B106" s="362"/>
      <c r="C106" s="362"/>
      <c r="D106" s="362"/>
      <c r="E106" s="362"/>
      <c r="F106" s="362"/>
      <c r="G106" s="362"/>
      <c r="H106" s="350"/>
      <c r="I106" s="354"/>
      <c r="J106" s="353"/>
      <c r="K106" s="353"/>
      <c r="L106" s="353"/>
      <c r="M106" s="353"/>
      <c r="N106" s="352"/>
    </row>
    <row r="107" spans="1:14" ht="21.75" customHeight="1" thickBot="1">
      <c r="A107" s="362"/>
      <c r="B107" s="362"/>
      <c r="C107" s="362"/>
      <c r="D107" s="362"/>
      <c r="E107" s="362"/>
      <c r="F107" s="362"/>
      <c r="G107" s="362"/>
      <c r="H107" s="350"/>
      <c r="I107" s="354"/>
      <c r="J107" s="353"/>
      <c r="K107" s="353"/>
      <c r="L107" s="353"/>
      <c r="M107" s="353"/>
      <c r="N107" s="352"/>
    </row>
    <row r="108" spans="1:14" ht="21.75" customHeight="1" thickBot="1">
      <c r="A108" s="339" t="s">
        <v>844</v>
      </c>
      <c r="B108" s="397"/>
      <c r="C108" s="397"/>
      <c r="D108" s="397"/>
      <c r="E108" s="397"/>
      <c r="F108" s="397"/>
      <c r="G108" s="397"/>
      <c r="H108" s="338" t="s">
        <v>736</v>
      </c>
      <c r="I108" s="518">
        <f aca="true" t="shared" si="2" ref="I108:N108">SUM(I90:I107)</f>
        <v>0</v>
      </c>
      <c r="J108" s="517">
        <f t="shared" si="2"/>
        <v>0</v>
      </c>
      <c r="K108" s="517">
        <f t="shared" si="2"/>
        <v>0</v>
      </c>
      <c r="L108" s="517">
        <f t="shared" si="2"/>
        <v>0</v>
      </c>
      <c r="M108" s="517">
        <f t="shared" si="2"/>
        <v>0</v>
      </c>
      <c r="N108" s="520">
        <f t="shared" si="2"/>
        <v>0</v>
      </c>
    </row>
    <row r="109" spans="1:10" ht="19.5" customHeight="1" thickTop="1">
      <c r="A109" s="331"/>
      <c r="B109" s="331"/>
      <c r="C109" s="331"/>
      <c r="D109" s="331"/>
      <c r="E109" s="331"/>
      <c r="F109" s="331"/>
      <c r="G109" s="331"/>
      <c r="H109" s="330"/>
      <c r="I109" s="501"/>
      <c r="J109" s="333" t="s">
        <v>843</v>
      </c>
    </row>
    <row r="110" spans="1:8" ht="18" customHeight="1">
      <c r="A110" s="331"/>
      <c r="B110" s="331"/>
      <c r="C110" s="331"/>
      <c r="D110" s="331"/>
      <c r="E110" s="331"/>
      <c r="F110" s="331"/>
      <c r="G110" s="331"/>
      <c r="H110" s="330"/>
    </row>
    <row r="111" spans="1:14" ht="33.75" customHeight="1" thickBot="1">
      <c r="A111" s="341"/>
      <c r="B111" s="341"/>
      <c r="C111" s="341"/>
      <c r="D111" s="341"/>
      <c r="E111" s="341"/>
      <c r="F111" s="341"/>
      <c r="G111" s="341"/>
      <c r="H111" s="392"/>
      <c r="I111" s="391" t="s">
        <v>585</v>
      </c>
      <c r="J111" s="341"/>
      <c r="K111" s="341"/>
      <c r="L111" s="341"/>
      <c r="M111" s="341"/>
      <c r="N111" s="341"/>
    </row>
    <row r="112" spans="1:14" ht="18" customHeight="1" thickBot="1" thickTop="1">
      <c r="A112" s="333" t="s">
        <v>584</v>
      </c>
      <c r="B112" s="332"/>
      <c r="C112" s="332"/>
      <c r="D112" s="332"/>
      <c r="E112" s="332"/>
      <c r="F112" s="332"/>
      <c r="G112" s="332"/>
      <c r="H112" s="371"/>
      <c r="I112" s="390" t="s">
        <v>372</v>
      </c>
      <c r="J112" s="387"/>
      <c r="K112" s="389"/>
      <c r="L112" s="388"/>
      <c r="M112" s="387" t="s">
        <v>1099</v>
      </c>
      <c r="N112" s="386"/>
    </row>
    <row r="113" spans="1:14" ht="18" customHeight="1" thickTop="1">
      <c r="A113" s="332"/>
      <c r="B113" s="332"/>
      <c r="C113" s="332"/>
      <c r="D113" s="332"/>
      <c r="E113" s="332"/>
      <c r="F113" s="332"/>
      <c r="G113" s="332"/>
      <c r="H113" s="371"/>
      <c r="I113" s="385"/>
      <c r="J113" s="458"/>
      <c r="K113" s="379" t="s">
        <v>1101</v>
      </c>
      <c r="L113" s="380" t="s">
        <v>1102</v>
      </c>
      <c r="M113" s="332"/>
      <c r="N113" s="383"/>
    </row>
    <row r="114" spans="1:14" ht="15" customHeight="1">
      <c r="A114" s="332"/>
      <c r="B114" s="333" t="s">
        <v>742</v>
      </c>
      <c r="C114" s="332"/>
      <c r="D114" s="332"/>
      <c r="E114" s="332"/>
      <c r="F114" s="332"/>
      <c r="G114" s="332"/>
      <c r="H114" s="382" t="s">
        <v>420</v>
      </c>
      <c r="I114" s="381" t="s">
        <v>1100</v>
      </c>
      <c r="J114" s="457" t="s">
        <v>1068</v>
      </c>
      <c r="K114" s="379" t="s">
        <v>583</v>
      </c>
      <c r="L114" s="380" t="s">
        <v>582</v>
      </c>
      <c r="M114" s="379" t="s">
        <v>368</v>
      </c>
      <c r="N114" s="378" t="s">
        <v>364</v>
      </c>
    </row>
    <row r="115" spans="1:14" ht="15.75" customHeight="1" thickBot="1">
      <c r="A115" s="341"/>
      <c r="B115" s="341"/>
      <c r="C115" s="341"/>
      <c r="D115" s="341"/>
      <c r="E115" s="341"/>
      <c r="F115" s="341"/>
      <c r="G115" s="341"/>
      <c r="H115" s="377"/>
      <c r="I115" s="376"/>
      <c r="J115" s="456"/>
      <c r="K115" s="373" t="s">
        <v>581</v>
      </c>
      <c r="L115" s="374" t="s">
        <v>580</v>
      </c>
      <c r="M115" s="373" t="s">
        <v>365</v>
      </c>
      <c r="N115" s="372"/>
    </row>
    <row r="116" spans="1:14" ht="15.75" customHeight="1" thickTop="1">
      <c r="A116" s="333"/>
      <c r="B116" s="333" t="s">
        <v>842</v>
      </c>
      <c r="C116" s="333"/>
      <c r="D116" s="333"/>
      <c r="E116" s="333"/>
      <c r="F116" s="333"/>
      <c r="G116" s="333"/>
      <c r="H116" s="345"/>
      <c r="I116" s="535"/>
      <c r="J116" s="534"/>
      <c r="K116" s="534"/>
      <c r="L116" s="534"/>
      <c r="M116" s="534"/>
      <c r="N116" s="533"/>
    </row>
    <row r="117" spans="1:14" ht="15.75" customHeight="1" thickBot="1">
      <c r="A117" s="512"/>
      <c r="B117" s="512" t="s">
        <v>840</v>
      </c>
      <c r="C117" s="512"/>
      <c r="D117" s="512"/>
      <c r="E117" s="512"/>
      <c r="F117" s="512"/>
      <c r="G117" s="512"/>
      <c r="H117" s="350" t="s">
        <v>576</v>
      </c>
      <c r="I117" s="365" t="s">
        <v>380</v>
      </c>
      <c r="J117" s="364" t="s">
        <v>380</v>
      </c>
      <c r="K117" s="364" t="s">
        <v>380</v>
      </c>
      <c r="L117" s="364" t="s">
        <v>380</v>
      </c>
      <c r="M117" s="364" t="s">
        <v>380</v>
      </c>
      <c r="N117" s="363" t="s">
        <v>380</v>
      </c>
    </row>
    <row r="118" spans="1:14" ht="21.75" customHeight="1">
      <c r="A118" s="362"/>
      <c r="B118" s="362"/>
      <c r="C118" s="362"/>
      <c r="D118" s="362"/>
      <c r="E118" s="362"/>
      <c r="F118" s="362"/>
      <c r="G118" s="362"/>
      <c r="H118" s="350"/>
      <c r="I118" s="354"/>
      <c r="J118" s="353"/>
      <c r="K118" s="353"/>
      <c r="L118" s="353"/>
      <c r="M118" s="353"/>
      <c r="N118" s="352"/>
    </row>
    <row r="119" spans="1:14" ht="21.75" customHeight="1">
      <c r="A119" s="362"/>
      <c r="B119" s="362"/>
      <c r="C119" s="362"/>
      <c r="D119" s="362"/>
      <c r="E119" s="362"/>
      <c r="F119" s="362"/>
      <c r="G119" s="362"/>
      <c r="H119" s="350"/>
      <c r="I119" s="353"/>
      <c r="J119" s="353"/>
      <c r="K119" s="353"/>
      <c r="L119" s="353"/>
      <c r="M119" s="353"/>
      <c r="N119" s="352"/>
    </row>
    <row r="120" spans="1:14" ht="21.75" customHeight="1">
      <c r="A120" s="362"/>
      <c r="B120" s="362"/>
      <c r="C120" s="362"/>
      <c r="D120" s="362"/>
      <c r="E120" s="362"/>
      <c r="F120" s="362"/>
      <c r="G120" s="362"/>
      <c r="H120" s="350"/>
      <c r="I120" s="354"/>
      <c r="J120" s="354"/>
      <c r="K120" s="353"/>
      <c r="L120" s="353"/>
      <c r="M120" s="354"/>
      <c r="N120" s="352"/>
    </row>
    <row r="121" spans="1:14" ht="21.75" customHeight="1">
      <c r="A121" s="362"/>
      <c r="B121" s="362"/>
      <c r="C121" s="362"/>
      <c r="D121" s="362"/>
      <c r="E121" s="362"/>
      <c r="F121" s="362"/>
      <c r="G121" s="362"/>
      <c r="H121" s="350"/>
      <c r="I121" s="354"/>
      <c r="J121" s="354"/>
      <c r="K121" s="353"/>
      <c r="L121" s="353"/>
      <c r="M121" s="353"/>
      <c r="N121" s="352"/>
    </row>
    <row r="122" spans="1:14" ht="21.75" customHeight="1">
      <c r="A122" s="362"/>
      <c r="B122" s="362"/>
      <c r="C122" s="362"/>
      <c r="D122" s="362"/>
      <c r="E122" s="362"/>
      <c r="F122" s="362"/>
      <c r="G122" s="362"/>
      <c r="H122" s="350"/>
      <c r="I122" s="354"/>
      <c r="J122" s="354"/>
      <c r="K122" s="353"/>
      <c r="L122" s="353"/>
      <c r="M122" s="353"/>
      <c r="N122" s="352"/>
    </row>
    <row r="123" spans="1:14" ht="21.75" customHeight="1">
      <c r="A123" s="362"/>
      <c r="B123" s="362"/>
      <c r="C123" s="362"/>
      <c r="D123" s="362"/>
      <c r="E123" s="362"/>
      <c r="F123" s="362"/>
      <c r="G123" s="362"/>
      <c r="H123" s="350"/>
      <c r="I123" s="354"/>
      <c r="J123" s="354"/>
      <c r="K123" s="353"/>
      <c r="L123" s="353"/>
      <c r="M123" s="353"/>
      <c r="N123" s="352"/>
    </row>
    <row r="124" spans="1:14" ht="21.75" customHeight="1">
      <c r="A124" s="362"/>
      <c r="B124" s="362"/>
      <c r="C124" s="362"/>
      <c r="D124" s="362"/>
      <c r="E124" s="362"/>
      <c r="F124" s="362"/>
      <c r="G124" s="362"/>
      <c r="H124" s="350"/>
      <c r="I124" s="354"/>
      <c r="J124" s="354"/>
      <c r="K124" s="353"/>
      <c r="L124" s="353"/>
      <c r="M124" s="353"/>
      <c r="N124" s="352"/>
    </row>
    <row r="125" spans="1:14" ht="21.75" customHeight="1">
      <c r="A125" s="362"/>
      <c r="B125" s="362"/>
      <c r="C125" s="362"/>
      <c r="D125" s="362"/>
      <c r="E125" s="362"/>
      <c r="F125" s="362"/>
      <c r="G125" s="362"/>
      <c r="H125" s="350"/>
      <c r="I125" s="354"/>
      <c r="J125" s="354"/>
      <c r="K125" s="353"/>
      <c r="L125" s="353"/>
      <c r="M125" s="353"/>
      <c r="N125" s="352"/>
    </row>
    <row r="126" spans="1:14" ht="21.75" customHeight="1">
      <c r="A126" s="362"/>
      <c r="B126" s="362"/>
      <c r="C126" s="362"/>
      <c r="D126" s="362"/>
      <c r="E126" s="362"/>
      <c r="F126" s="362"/>
      <c r="G126" s="362"/>
      <c r="H126" s="350"/>
      <c r="I126" s="354"/>
      <c r="J126" s="354"/>
      <c r="K126" s="353"/>
      <c r="L126" s="353"/>
      <c r="M126" s="353"/>
      <c r="N126" s="352"/>
    </row>
    <row r="127" spans="1:14" ht="21.75" customHeight="1">
      <c r="A127" s="362"/>
      <c r="B127" s="362"/>
      <c r="C127" s="362"/>
      <c r="D127" s="362"/>
      <c r="E127" s="362"/>
      <c r="F127" s="362"/>
      <c r="G127" s="362"/>
      <c r="H127" s="350"/>
      <c r="I127" s="354"/>
      <c r="J127" s="354"/>
      <c r="K127" s="353"/>
      <c r="L127" s="353"/>
      <c r="M127" s="353"/>
      <c r="N127" s="352"/>
    </row>
    <row r="128" spans="1:14" ht="21.75" customHeight="1">
      <c r="A128" s="362"/>
      <c r="B128" s="362"/>
      <c r="C128" s="362"/>
      <c r="D128" s="362"/>
      <c r="E128" s="362"/>
      <c r="F128" s="362"/>
      <c r="G128" s="362"/>
      <c r="H128" s="350"/>
      <c r="I128" s="354"/>
      <c r="J128" s="354"/>
      <c r="K128" s="353"/>
      <c r="L128" s="353"/>
      <c r="M128" s="353"/>
      <c r="N128" s="352"/>
    </row>
    <row r="129" spans="1:14" ht="21.75" customHeight="1">
      <c r="A129" s="362"/>
      <c r="B129" s="362"/>
      <c r="C129" s="362"/>
      <c r="D129" s="362"/>
      <c r="E129" s="362"/>
      <c r="F129" s="362"/>
      <c r="G129" s="362"/>
      <c r="H129" s="350"/>
      <c r="I129" s="354"/>
      <c r="J129" s="354"/>
      <c r="K129" s="353"/>
      <c r="L129" s="353"/>
      <c r="M129" s="353"/>
      <c r="N129" s="352"/>
    </row>
    <row r="130" spans="1:14" ht="21.75" customHeight="1">
      <c r="A130" s="362"/>
      <c r="B130" s="362"/>
      <c r="C130" s="362"/>
      <c r="D130" s="362"/>
      <c r="E130" s="362"/>
      <c r="F130" s="362"/>
      <c r="G130" s="362"/>
      <c r="H130" s="350"/>
      <c r="I130" s="354"/>
      <c r="J130" s="354"/>
      <c r="K130" s="353"/>
      <c r="L130" s="353"/>
      <c r="M130" s="353"/>
      <c r="N130" s="352"/>
    </row>
    <row r="131" spans="1:14" ht="21.75" customHeight="1">
      <c r="A131" s="362"/>
      <c r="B131" s="362"/>
      <c r="C131" s="362"/>
      <c r="D131" s="362"/>
      <c r="E131" s="362"/>
      <c r="F131" s="362"/>
      <c r="G131" s="362"/>
      <c r="H131" s="350"/>
      <c r="I131" s="354"/>
      <c r="J131" s="353"/>
      <c r="K131" s="353"/>
      <c r="L131" s="353"/>
      <c r="M131" s="353" t="s">
        <v>250</v>
      </c>
      <c r="N131" s="352"/>
    </row>
    <row r="132" spans="1:14" ht="21.75" customHeight="1">
      <c r="A132" s="362"/>
      <c r="B132" s="362"/>
      <c r="C132" s="362"/>
      <c r="D132" s="362"/>
      <c r="E132" s="362"/>
      <c r="F132" s="362"/>
      <c r="G132" s="362"/>
      <c r="H132" s="350"/>
      <c r="I132" s="354"/>
      <c r="J132" s="353"/>
      <c r="K132" s="353"/>
      <c r="L132" s="353"/>
      <c r="M132" s="353"/>
      <c r="N132" s="352"/>
    </row>
    <row r="133" spans="1:14" ht="21.75" customHeight="1" thickBot="1">
      <c r="A133" s="362"/>
      <c r="B133" s="362"/>
      <c r="C133" s="362"/>
      <c r="D133" s="362"/>
      <c r="E133" s="362"/>
      <c r="F133" s="362"/>
      <c r="G133" s="362"/>
      <c r="H133" s="350"/>
      <c r="I133" s="354"/>
      <c r="J133" s="353"/>
      <c r="K133" s="353"/>
      <c r="L133" s="353"/>
      <c r="M133" s="353"/>
      <c r="N133" s="352"/>
    </row>
    <row r="134" spans="1:14" ht="13.5" customHeight="1">
      <c r="A134" s="489"/>
      <c r="B134" s="333" t="s">
        <v>841</v>
      </c>
      <c r="C134" s="489"/>
      <c r="D134" s="489"/>
      <c r="E134" s="489"/>
      <c r="F134" s="489"/>
      <c r="G134" s="489"/>
      <c r="H134" s="345"/>
      <c r="I134" s="505"/>
      <c r="J134" s="503"/>
      <c r="K134" s="503"/>
      <c r="L134" s="503"/>
      <c r="M134" s="503"/>
      <c r="N134" s="358"/>
    </row>
    <row r="135" spans="1:14" ht="18" customHeight="1" thickBot="1">
      <c r="A135" s="397"/>
      <c r="B135" s="339" t="s">
        <v>840</v>
      </c>
      <c r="C135" s="397"/>
      <c r="D135" s="397"/>
      <c r="E135" s="397"/>
      <c r="F135" s="397"/>
      <c r="G135" s="397"/>
      <c r="H135" s="338" t="s">
        <v>734</v>
      </c>
      <c r="I135" s="337">
        <f aca="true" t="shared" si="3" ref="I135:N135">SUM(I118:I133)</f>
        <v>0</v>
      </c>
      <c r="J135" s="336">
        <f t="shared" si="3"/>
        <v>0</v>
      </c>
      <c r="K135" s="336">
        <f t="shared" si="3"/>
        <v>0</v>
      </c>
      <c r="L135" s="336">
        <f t="shared" si="3"/>
        <v>0</v>
      </c>
      <c r="M135" s="336">
        <f t="shared" si="3"/>
        <v>0</v>
      </c>
      <c r="N135" s="335">
        <f t="shared" si="3"/>
        <v>0</v>
      </c>
    </row>
    <row r="136" spans="1:10" ht="19.5" customHeight="1" thickTop="1">
      <c r="A136" s="331"/>
      <c r="B136" s="331"/>
      <c r="C136" s="331"/>
      <c r="D136" s="331"/>
      <c r="E136" s="331"/>
      <c r="F136" s="331"/>
      <c r="G136" s="331"/>
      <c r="H136" s="330"/>
      <c r="I136" s="501"/>
      <c r="J136" s="333" t="s">
        <v>839</v>
      </c>
    </row>
    <row r="137" spans="1:14" ht="18" customHeight="1">
      <c r="A137" s="332"/>
      <c r="B137" s="332"/>
      <c r="C137" s="332"/>
      <c r="D137" s="332"/>
      <c r="E137" s="332"/>
      <c r="F137" s="332"/>
      <c r="G137" s="332"/>
      <c r="H137" s="330"/>
      <c r="I137" s="334"/>
      <c r="J137" s="332"/>
      <c r="K137" s="332"/>
      <c r="L137" s="332"/>
      <c r="M137" s="332"/>
      <c r="N137" s="332"/>
    </row>
    <row r="138" spans="1:14" ht="33.75" customHeight="1" thickBot="1">
      <c r="A138" s="341"/>
      <c r="B138" s="341"/>
      <c r="C138" s="341"/>
      <c r="D138" s="341"/>
      <c r="E138" s="341"/>
      <c r="F138" s="341"/>
      <c r="G138" s="341"/>
      <c r="H138" s="392"/>
      <c r="I138" s="391" t="s">
        <v>585</v>
      </c>
      <c r="J138" s="341"/>
      <c r="K138" s="341"/>
      <c r="L138" s="341"/>
      <c r="M138" s="341"/>
      <c r="N138" s="341"/>
    </row>
    <row r="139" spans="1:14" ht="18" customHeight="1" thickBot="1" thickTop="1">
      <c r="A139" s="333" t="s">
        <v>584</v>
      </c>
      <c r="B139" s="332"/>
      <c r="C139" s="332"/>
      <c r="D139" s="332"/>
      <c r="E139" s="332"/>
      <c r="F139" s="332"/>
      <c r="G139" s="332"/>
      <c r="H139" s="371"/>
      <c r="I139" s="390" t="s">
        <v>372</v>
      </c>
      <c r="J139" s="387"/>
      <c r="K139" s="389"/>
      <c r="L139" s="388"/>
      <c r="M139" s="387" t="s">
        <v>1099</v>
      </c>
      <c r="N139" s="386"/>
    </row>
    <row r="140" spans="1:14" ht="18" customHeight="1" thickTop="1">
      <c r="A140" s="332"/>
      <c r="B140" s="332"/>
      <c r="C140" s="332"/>
      <c r="D140" s="332"/>
      <c r="E140" s="332"/>
      <c r="F140" s="332"/>
      <c r="G140" s="332"/>
      <c r="H140" s="371"/>
      <c r="I140" s="385"/>
      <c r="J140" s="458"/>
      <c r="K140" s="379" t="s">
        <v>1101</v>
      </c>
      <c r="L140" s="380" t="s">
        <v>1102</v>
      </c>
      <c r="M140" s="332"/>
      <c r="N140" s="383"/>
    </row>
    <row r="141" spans="1:14" ht="15" customHeight="1">
      <c r="A141" s="332"/>
      <c r="B141" s="333" t="s">
        <v>742</v>
      </c>
      <c r="C141" s="332"/>
      <c r="D141" s="332"/>
      <c r="E141" s="332"/>
      <c r="F141" s="332"/>
      <c r="G141" s="332"/>
      <c r="H141" s="382" t="s">
        <v>420</v>
      </c>
      <c r="I141" s="381" t="s">
        <v>1100</v>
      </c>
      <c r="J141" s="457" t="s">
        <v>1068</v>
      </c>
      <c r="K141" s="379" t="s">
        <v>583</v>
      </c>
      <c r="L141" s="380" t="s">
        <v>582</v>
      </c>
      <c r="M141" s="379" t="s">
        <v>368</v>
      </c>
      <c r="N141" s="378" t="s">
        <v>364</v>
      </c>
    </row>
    <row r="142" spans="1:14" ht="15.75" customHeight="1" thickBot="1">
      <c r="A142" s="341"/>
      <c r="B142" s="341"/>
      <c r="C142" s="341"/>
      <c r="D142" s="341"/>
      <c r="E142" s="341"/>
      <c r="F142" s="341"/>
      <c r="G142" s="341"/>
      <c r="H142" s="377"/>
      <c r="I142" s="376"/>
      <c r="J142" s="456"/>
      <c r="K142" s="373" t="s">
        <v>581</v>
      </c>
      <c r="L142" s="374" t="s">
        <v>580</v>
      </c>
      <c r="M142" s="373" t="s">
        <v>365</v>
      </c>
      <c r="N142" s="372"/>
    </row>
    <row r="143" spans="1:14" ht="21.75" customHeight="1" thickTop="1">
      <c r="A143" s="351"/>
      <c r="B143" s="351" t="s">
        <v>838</v>
      </c>
      <c r="C143" s="351"/>
      <c r="D143" s="351"/>
      <c r="E143" s="351"/>
      <c r="F143" s="351"/>
      <c r="G143" s="351"/>
      <c r="H143" s="350"/>
      <c r="I143" s="354"/>
      <c r="J143" s="354"/>
      <c r="K143" s="353"/>
      <c r="L143" s="353"/>
      <c r="M143" s="353"/>
      <c r="N143" s="352"/>
    </row>
    <row r="144" spans="1:14" ht="21.75" customHeight="1">
      <c r="A144" s="362"/>
      <c r="B144" s="362"/>
      <c r="C144" s="362"/>
      <c r="D144" s="362"/>
      <c r="E144" s="362"/>
      <c r="F144" s="362"/>
      <c r="G144" s="362"/>
      <c r="H144" s="350"/>
      <c r="I144" s="354"/>
      <c r="J144" s="354"/>
      <c r="K144" s="353"/>
      <c r="L144" s="353"/>
      <c r="M144" s="353"/>
      <c r="N144" s="352"/>
    </row>
    <row r="145" spans="1:14" ht="21.75" customHeight="1">
      <c r="A145" s="362"/>
      <c r="B145" s="362"/>
      <c r="C145" s="362"/>
      <c r="D145" s="362"/>
      <c r="E145" s="362"/>
      <c r="F145" s="362"/>
      <c r="G145" s="362"/>
      <c r="H145" s="350"/>
      <c r="I145" s="353"/>
      <c r="J145" s="354"/>
      <c r="K145" s="353"/>
      <c r="L145" s="353"/>
      <c r="M145" s="353"/>
      <c r="N145" s="352"/>
    </row>
    <row r="146" spans="1:14" ht="21.75" customHeight="1">
      <c r="A146" s="362"/>
      <c r="B146" s="362" t="s">
        <v>1133</v>
      </c>
      <c r="C146" s="362"/>
      <c r="D146" s="362"/>
      <c r="E146" s="362"/>
      <c r="F146" s="362"/>
      <c r="G146" s="362"/>
      <c r="H146" s="350"/>
      <c r="I146" s="353">
        <v>6500</v>
      </c>
      <c r="J146" s="354"/>
      <c r="K146" s="353"/>
      <c r="L146" s="353"/>
      <c r="M146" s="353"/>
      <c r="N146" s="352"/>
    </row>
    <row r="147" spans="1:14" ht="21.75" customHeight="1">
      <c r="A147" s="362"/>
      <c r="B147" s="362"/>
      <c r="C147" s="362"/>
      <c r="D147" s="362"/>
      <c r="E147" s="362"/>
      <c r="F147" s="362"/>
      <c r="G147" s="362"/>
      <c r="H147" s="350"/>
      <c r="I147" s="353"/>
      <c r="J147" s="354"/>
      <c r="K147" s="353"/>
      <c r="L147" s="353"/>
      <c r="M147" s="353"/>
      <c r="N147" s="352"/>
    </row>
    <row r="148" spans="1:14" ht="21.75" customHeight="1">
      <c r="A148" s="362"/>
      <c r="B148" s="362" t="s">
        <v>168</v>
      </c>
      <c r="C148" s="362"/>
      <c r="D148" s="362"/>
      <c r="E148" s="362"/>
      <c r="F148" s="362"/>
      <c r="G148" s="362"/>
      <c r="H148" s="350" t="s">
        <v>169</v>
      </c>
      <c r="I148" s="353"/>
      <c r="J148" s="353">
        <v>64.34</v>
      </c>
      <c r="K148" s="353"/>
      <c r="L148" s="353">
        <v>64.34</v>
      </c>
      <c r="M148" s="353">
        <v>64.34</v>
      </c>
      <c r="N148" s="352"/>
    </row>
    <row r="149" spans="1:14" ht="21.75" customHeight="1">
      <c r="A149" s="362"/>
      <c r="B149" s="362"/>
      <c r="C149" s="362"/>
      <c r="D149" s="362"/>
      <c r="E149" s="362"/>
      <c r="F149" s="362"/>
      <c r="G149" s="362"/>
      <c r="H149" s="350"/>
      <c r="I149" s="353"/>
      <c r="J149" s="353"/>
      <c r="K149" s="353"/>
      <c r="L149" s="353"/>
      <c r="M149" s="353"/>
      <c r="N149" s="352"/>
    </row>
    <row r="150" spans="1:14" ht="21.75" customHeight="1">
      <c r="A150" s="362"/>
      <c r="B150" s="362"/>
      <c r="C150" s="362"/>
      <c r="D150" s="362"/>
      <c r="E150" s="362"/>
      <c r="F150" s="362"/>
      <c r="G150" s="362"/>
      <c r="H150" s="350"/>
      <c r="I150" s="353"/>
      <c r="J150" s="353"/>
      <c r="K150" s="353"/>
      <c r="L150" s="353"/>
      <c r="M150" s="353"/>
      <c r="N150" s="352"/>
    </row>
    <row r="151" spans="1:14" ht="21.75" customHeight="1">
      <c r="A151" s="362"/>
      <c r="B151" s="362" t="s">
        <v>465</v>
      </c>
      <c r="C151" s="362"/>
      <c r="D151" s="362"/>
      <c r="E151" s="362"/>
      <c r="F151" s="362"/>
      <c r="G151" s="362"/>
      <c r="H151" s="350" t="s">
        <v>837</v>
      </c>
      <c r="I151" s="353"/>
      <c r="J151" s="353">
        <v>7923.67</v>
      </c>
      <c r="K151" s="353"/>
      <c r="L151" s="353">
        <f>1548.75+6374.92</f>
        <v>7923.67</v>
      </c>
      <c r="M151" s="353">
        <f>1548.75+6374.92</f>
        <v>7923.67</v>
      </c>
      <c r="N151" s="352"/>
    </row>
    <row r="152" spans="1:14" ht="21.75" customHeight="1">
      <c r="A152" s="362"/>
      <c r="B152" s="362"/>
      <c r="C152" s="362"/>
      <c r="D152" s="362"/>
      <c r="E152" s="362"/>
      <c r="F152" s="362"/>
      <c r="G152" s="362"/>
      <c r="H152" s="350"/>
      <c r="I152" s="353"/>
      <c r="J152" s="353"/>
      <c r="K152" s="353"/>
      <c r="L152" s="353"/>
      <c r="M152" s="353"/>
      <c r="N152" s="352"/>
    </row>
    <row r="153" spans="1:14" ht="21.75" customHeight="1">
      <c r="A153" s="362"/>
      <c r="B153" s="362" t="s">
        <v>836</v>
      </c>
      <c r="C153" s="362"/>
      <c r="D153" s="362"/>
      <c r="E153" s="362"/>
      <c r="F153" s="362"/>
      <c r="G153" s="362"/>
      <c r="H153" s="350" t="s">
        <v>835</v>
      </c>
      <c r="I153" s="353">
        <v>1383.45</v>
      </c>
      <c r="J153" s="353">
        <v>981.19</v>
      </c>
      <c r="K153" s="353"/>
      <c r="L153" s="353">
        <v>981.19</v>
      </c>
      <c r="M153" s="353">
        <v>981.19</v>
      </c>
      <c r="N153" s="352"/>
    </row>
    <row r="154" spans="1:14" ht="21.75" customHeight="1">
      <c r="A154" s="362"/>
      <c r="B154" s="362"/>
      <c r="C154" s="362"/>
      <c r="D154" s="362"/>
      <c r="E154" s="362"/>
      <c r="F154" s="362"/>
      <c r="G154" s="362"/>
      <c r="H154" s="350"/>
      <c r="I154" s="353"/>
      <c r="J154" s="353"/>
      <c r="K154" s="353"/>
      <c r="L154" s="353"/>
      <c r="M154" s="353"/>
      <c r="N154" s="352"/>
    </row>
    <row r="155" spans="1:14" ht="21.75" customHeight="1">
      <c r="A155" s="362"/>
      <c r="B155" s="362" t="s">
        <v>154</v>
      </c>
      <c r="C155" s="362"/>
      <c r="D155" s="362"/>
      <c r="E155" s="362"/>
      <c r="F155" s="362"/>
      <c r="G155" s="362"/>
      <c r="H155" s="350" t="s">
        <v>834</v>
      </c>
      <c r="I155" s="353">
        <v>438.9</v>
      </c>
      <c r="J155" s="353"/>
      <c r="K155" s="353"/>
      <c r="L155" s="353"/>
      <c r="M155" s="353"/>
      <c r="N155" s="352"/>
    </row>
    <row r="156" spans="1:14" ht="21.75" customHeight="1">
      <c r="A156" s="362"/>
      <c r="B156" s="362"/>
      <c r="C156" s="362"/>
      <c r="D156" s="362"/>
      <c r="E156" s="362"/>
      <c r="F156" s="362"/>
      <c r="G156" s="362"/>
      <c r="H156" s="350"/>
      <c r="I156" s="353"/>
      <c r="J156" s="353"/>
      <c r="K156" s="353"/>
      <c r="L156" s="353"/>
      <c r="M156" s="353"/>
      <c r="N156" s="352"/>
    </row>
    <row r="157" spans="1:14" ht="21.75" customHeight="1">
      <c r="A157" s="362"/>
      <c r="B157" s="362" t="s">
        <v>830</v>
      </c>
      <c r="C157" s="362"/>
      <c r="D157" s="362"/>
      <c r="E157" s="362"/>
      <c r="F157" s="362"/>
      <c r="G157" s="362"/>
      <c r="H157" s="350" t="s">
        <v>829</v>
      </c>
      <c r="I157" s="353">
        <v>3598.05</v>
      </c>
      <c r="J157" s="353"/>
      <c r="K157" s="353"/>
      <c r="L157" s="353"/>
      <c r="M157" s="353"/>
      <c r="N157" s="352"/>
    </row>
    <row r="158" spans="1:14" ht="21.75" customHeight="1">
      <c r="A158" s="362"/>
      <c r="B158" s="362"/>
      <c r="C158" s="362"/>
      <c r="D158" s="362"/>
      <c r="E158" s="362"/>
      <c r="F158" s="362"/>
      <c r="G158" s="362"/>
      <c r="H158" s="350"/>
      <c r="I158" s="353"/>
      <c r="J158" s="353"/>
      <c r="K158" s="353"/>
      <c r="L158" s="353"/>
      <c r="M158" s="353"/>
      <c r="N158" s="352"/>
    </row>
    <row r="159" spans="1:14" ht="21.75" customHeight="1">
      <c r="A159" s="362"/>
      <c r="B159" s="362" t="s">
        <v>944</v>
      </c>
      <c r="C159" s="362"/>
      <c r="D159" s="362"/>
      <c r="E159" s="362"/>
      <c r="F159" s="362"/>
      <c r="G159" s="362"/>
      <c r="H159" s="350" t="s">
        <v>694</v>
      </c>
      <c r="I159" s="353">
        <v>55000</v>
      </c>
      <c r="J159" s="353"/>
      <c r="K159" s="353"/>
      <c r="L159" s="353"/>
      <c r="M159" s="353"/>
      <c r="N159" s="352"/>
    </row>
    <row r="160" spans="1:14" ht="21.75" customHeight="1">
      <c r="A160" s="362"/>
      <c r="B160" s="362"/>
      <c r="C160" s="362"/>
      <c r="D160" s="362"/>
      <c r="E160" s="362"/>
      <c r="F160" s="362"/>
      <c r="G160" s="362"/>
      <c r="H160" s="350"/>
      <c r="I160" s="354"/>
      <c r="J160" s="354"/>
      <c r="K160" s="353"/>
      <c r="L160" s="353"/>
      <c r="M160" s="353"/>
      <c r="N160" s="352"/>
    </row>
    <row r="161" spans="1:14" ht="21.75" customHeight="1">
      <c r="A161" s="362"/>
      <c r="B161" s="362" t="s">
        <v>1060</v>
      </c>
      <c r="C161" s="362"/>
      <c r="D161" s="362"/>
      <c r="E161" s="362"/>
      <c r="F161" s="362"/>
      <c r="G161" s="362"/>
      <c r="H161" s="350" t="s">
        <v>1059</v>
      </c>
      <c r="I161" s="354"/>
      <c r="J161" s="354">
        <v>4368.53</v>
      </c>
      <c r="K161" s="353"/>
      <c r="L161" s="353">
        <v>4368.53</v>
      </c>
      <c r="M161" s="353">
        <v>4368.53</v>
      </c>
      <c r="N161" s="352"/>
    </row>
    <row r="162" spans="1:14" ht="21.75" customHeight="1" thickBot="1">
      <c r="A162" s="397"/>
      <c r="B162" s="397"/>
      <c r="C162" s="397"/>
      <c r="D162" s="397"/>
      <c r="E162" s="397"/>
      <c r="F162" s="397"/>
      <c r="G162" s="397"/>
      <c r="H162" s="338"/>
      <c r="I162" s="337"/>
      <c r="J162" s="337"/>
      <c r="K162" s="336"/>
      <c r="L162" s="336"/>
      <c r="M162" s="336"/>
      <c r="N162" s="335"/>
    </row>
    <row r="163" spans="1:10" ht="19.5" customHeight="1" thickTop="1">
      <c r="A163" s="331"/>
      <c r="B163" s="331"/>
      <c r="C163" s="331"/>
      <c r="D163" s="331"/>
      <c r="E163" s="331"/>
      <c r="F163" s="331"/>
      <c r="G163" s="331"/>
      <c r="H163" s="330"/>
      <c r="I163" s="501"/>
      <c r="J163" s="333" t="s">
        <v>833</v>
      </c>
    </row>
    <row r="164" spans="1:14" ht="18" customHeight="1">
      <c r="A164" s="332"/>
      <c r="B164" s="332"/>
      <c r="C164" s="332"/>
      <c r="D164" s="332"/>
      <c r="E164" s="332"/>
      <c r="F164" s="332"/>
      <c r="G164" s="332"/>
      <c r="H164" s="330"/>
      <c r="I164" s="334"/>
      <c r="J164" s="332"/>
      <c r="K164" s="332"/>
      <c r="L164" s="332"/>
      <c r="M164" s="332"/>
      <c r="N164" s="332"/>
    </row>
    <row r="165" spans="1:14" ht="33.75" customHeight="1" thickBot="1">
      <c r="A165" s="341"/>
      <c r="B165" s="341"/>
      <c r="C165" s="341"/>
      <c r="D165" s="341"/>
      <c r="E165" s="341"/>
      <c r="F165" s="341"/>
      <c r="G165" s="341"/>
      <c r="H165" s="392"/>
      <c r="I165" s="391" t="s">
        <v>585</v>
      </c>
      <c r="J165" s="341"/>
      <c r="K165" s="341"/>
      <c r="L165" s="341"/>
      <c r="M165" s="341"/>
      <c r="N165" s="341"/>
    </row>
    <row r="166" spans="1:14" ht="18" customHeight="1" thickBot="1" thickTop="1">
      <c r="A166" s="333" t="s">
        <v>584</v>
      </c>
      <c r="B166" s="332"/>
      <c r="C166" s="332"/>
      <c r="D166" s="332"/>
      <c r="E166" s="332"/>
      <c r="F166" s="332"/>
      <c r="G166" s="332"/>
      <c r="H166" s="371"/>
      <c r="I166" s="390" t="s">
        <v>372</v>
      </c>
      <c r="J166" s="387"/>
      <c r="K166" s="389"/>
      <c r="L166" s="388"/>
      <c r="M166" s="387" t="s">
        <v>1099</v>
      </c>
      <c r="N166" s="386"/>
    </row>
    <row r="167" spans="1:14" ht="18" customHeight="1" thickTop="1">
      <c r="A167" s="332"/>
      <c r="B167" s="332"/>
      <c r="C167" s="332"/>
      <c r="D167" s="332"/>
      <c r="E167" s="332"/>
      <c r="F167" s="332"/>
      <c r="G167" s="332"/>
      <c r="H167" s="371"/>
      <c r="I167" s="385"/>
      <c r="J167" s="458"/>
      <c r="K167" s="379" t="s">
        <v>1101</v>
      </c>
      <c r="L167" s="380" t="s">
        <v>1102</v>
      </c>
      <c r="M167" s="332"/>
      <c r="N167" s="383"/>
    </row>
    <row r="168" spans="1:14" ht="15" customHeight="1">
      <c r="A168" s="332"/>
      <c r="B168" s="333" t="s">
        <v>742</v>
      </c>
      <c r="C168" s="332"/>
      <c r="D168" s="332"/>
      <c r="E168" s="332"/>
      <c r="F168" s="332"/>
      <c r="G168" s="332"/>
      <c r="H168" s="382" t="s">
        <v>420</v>
      </c>
      <c r="I168" s="381" t="s">
        <v>1100</v>
      </c>
      <c r="J168" s="457" t="s">
        <v>1068</v>
      </c>
      <c r="K168" s="379" t="s">
        <v>583</v>
      </c>
      <c r="L168" s="380" t="s">
        <v>582</v>
      </c>
      <c r="M168" s="379" t="s">
        <v>368</v>
      </c>
      <c r="N168" s="378" t="s">
        <v>364</v>
      </c>
    </row>
    <row r="169" spans="1:14" ht="15.75" customHeight="1" thickBot="1">
      <c r="A169" s="341"/>
      <c r="B169" s="341"/>
      <c r="C169" s="341"/>
      <c r="D169" s="341"/>
      <c r="E169" s="341"/>
      <c r="F169" s="341"/>
      <c r="G169" s="341"/>
      <c r="H169" s="377"/>
      <c r="I169" s="376"/>
      <c r="J169" s="456"/>
      <c r="K169" s="373" t="s">
        <v>581</v>
      </c>
      <c r="L169" s="374" t="s">
        <v>580</v>
      </c>
      <c r="M169" s="373" t="s">
        <v>365</v>
      </c>
      <c r="N169" s="372"/>
    </row>
    <row r="170" spans="1:14" ht="24.75" customHeight="1" thickTop="1">
      <c r="A170" s="332"/>
      <c r="B170" s="333" t="s">
        <v>832</v>
      </c>
      <c r="C170" s="332"/>
      <c r="D170" s="332"/>
      <c r="E170" s="332"/>
      <c r="F170" s="332"/>
      <c r="G170" s="332"/>
      <c r="H170" s="371"/>
      <c r="I170" s="385"/>
      <c r="J170" s="532"/>
      <c r="K170" s="379"/>
      <c r="L170" s="380"/>
      <c r="M170" s="379"/>
      <c r="N170" s="383"/>
    </row>
    <row r="171" spans="1:14" ht="15.75" customHeight="1">
      <c r="A171" s="351"/>
      <c r="B171" s="351"/>
      <c r="C171" s="351" t="s">
        <v>831</v>
      </c>
      <c r="D171" s="351"/>
      <c r="E171" s="351"/>
      <c r="F171" s="351"/>
      <c r="G171" s="430"/>
      <c r="H171" s="350" t="s">
        <v>576</v>
      </c>
      <c r="I171" s="365" t="s">
        <v>380</v>
      </c>
      <c r="J171" s="365" t="s">
        <v>380</v>
      </c>
      <c r="K171" s="364" t="s">
        <v>380</v>
      </c>
      <c r="L171" s="364" t="s">
        <v>380</v>
      </c>
      <c r="M171" s="364" t="s">
        <v>380</v>
      </c>
      <c r="N171" s="363" t="s">
        <v>380</v>
      </c>
    </row>
    <row r="172" spans="1:14" ht="21.75" customHeight="1">
      <c r="A172" s="362"/>
      <c r="B172" s="362"/>
      <c r="C172" s="362"/>
      <c r="D172" s="362"/>
      <c r="E172" s="362"/>
      <c r="F172" s="362"/>
      <c r="G172" s="362"/>
      <c r="H172" s="350"/>
      <c r="I172" s="354"/>
      <c r="J172" s="354"/>
      <c r="K172" s="353"/>
      <c r="L172" s="353"/>
      <c r="M172" s="353"/>
      <c r="N172" s="352"/>
    </row>
    <row r="173" spans="1:14" ht="21.75" customHeight="1">
      <c r="A173" s="362"/>
      <c r="B173" s="362"/>
      <c r="C173" s="362"/>
      <c r="D173" s="362"/>
      <c r="E173" s="362"/>
      <c r="F173" s="362"/>
      <c r="G173" s="362"/>
      <c r="H173" s="350"/>
      <c r="I173" s="353"/>
      <c r="J173" s="353"/>
      <c r="K173" s="353"/>
      <c r="L173" s="353"/>
      <c r="M173" s="353"/>
      <c r="N173" s="352"/>
    </row>
    <row r="174" spans="1:14" ht="21.75" customHeight="1">
      <c r="A174" s="362"/>
      <c r="B174" s="362"/>
      <c r="C174" s="362"/>
      <c r="D174" s="362"/>
      <c r="E174" s="362"/>
      <c r="F174" s="362"/>
      <c r="G174" s="362"/>
      <c r="H174" s="350"/>
      <c r="I174" s="353"/>
      <c r="J174" s="353"/>
      <c r="K174" s="353"/>
      <c r="L174" s="353"/>
      <c r="M174" s="353"/>
      <c r="N174" s="352"/>
    </row>
    <row r="175" spans="1:14" ht="21.75" customHeight="1">
      <c r="A175" s="362"/>
      <c r="B175" s="362"/>
      <c r="C175" s="362"/>
      <c r="D175" s="362"/>
      <c r="E175" s="362"/>
      <c r="F175" s="362"/>
      <c r="G175" s="362"/>
      <c r="H175" s="350"/>
      <c r="I175" s="353"/>
      <c r="J175" s="353"/>
      <c r="K175" s="353"/>
      <c r="L175" s="353"/>
      <c r="M175" s="353"/>
      <c r="N175" s="352"/>
    </row>
    <row r="176" spans="1:14" ht="21.75" customHeight="1">
      <c r="A176" s="362"/>
      <c r="B176" s="362"/>
      <c r="C176" s="362"/>
      <c r="D176" s="362"/>
      <c r="E176" s="362"/>
      <c r="F176" s="362"/>
      <c r="G176" s="362"/>
      <c r="H176" s="350"/>
      <c r="I176" s="354"/>
      <c r="J176" s="354"/>
      <c r="K176" s="353"/>
      <c r="L176" s="353"/>
      <c r="M176" s="353"/>
      <c r="N176" s="352"/>
    </row>
    <row r="177" spans="1:14" ht="21.75" customHeight="1">
      <c r="A177" s="362"/>
      <c r="B177" s="362"/>
      <c r="C177" s="362"/>
      <c r="D177" s="362"/>
      <c r="E177" s="362"/>
      <c r="F177" s="362"/>
      <c r="G177" s="362"/>
      <c r="H177" s="429"/>
      <c r="I177" s="354"/>
      <c r="J177" s="354"/>
      <c r="K177" s="353"/>
      <c r="L177" s="354"/>
      <c r="M177" s="354"/>
      <c r="N177" s="352"/>
    </row>
    <row r="178" spans="1:14" ht="21.75" customHeight="1">
      <c r="A178" s="362"/>
      <c r="B178" s="362"/>
      <c r="C178" s="362"/>
      <c r="D178" s="362"/>
      <c r="E178" s="362"/>
      <c r="F178" s="362"/>
      <c r="G178" s="362"/>
      <c r="H178" s="429"/>
      <c r="I178" s="354"/>
      <c r="J178" s="354"/>
      <c r="K178" s="353"/>
      <c r="L178" s="354"/>
      <c r="M178" s="354"/>
      <c r="N178" s="352"/>
    </row>
    <row r="179" spans="1:14" ht="21.75" customHeight="1">
      <c r="A179" s="362"/>
      <c r="B179" s="362"/>
      <c r="C179" s="362"/>
      <c r="D179" s="362"/>
      <c r="E179" s="362"/>
      <c r="F179" s="362"/>
      <c r="G179" s="362"/>
      <c r="H179" s="429"/>
      <c r="I179" s="354"/>
      <c r="J179" s="354"/>
      <c r="K179" s="353"/>
      <c r="L179" s="353"/>
      <c r="M179" s="353"/>
      <c r="N179" s="352"/>
    </row>
    <row r="180" spans="1:14" ht="21.75" customHeight="1">
      <c r="A180" s="362"/>
      <c r="B180" s="531"/>
      <c r="C180" s="531"/>
      <c r="D180" s="531"/>
      <c r="E180" s="531"/>
      <c r="F180" s="531"/>
      <c r="G180" s="362"/>
      <c r="H180" s="429"/>
      <c r="I180" s="354"/>
      <c r="J180" s="354"/>
      <c r="K180" s="353"/>
      <c r="L180" s="353"/>
      <c r="M180" s="353"/>
      <c r="N180" s="352"/>
    </row>
    <row r="181" spans="1:14" ht="21.75" customHeight="1">
      <c r="A181" s="362"/>
      <c r="B181" s="362"/>
      <c r="C181" s="362"/>
      <c r="D181" s="362"/>
      <c r="E181" s="362"/>
      <c r="F181" s="362"/>
      <c r="G181" s="362"/>
      <c r="H181" s="429"/>
      <c r="I181" s="354"/>
      <c r="J181" s="353"/>
      <c r="K181" s="353"/>
      <c r="L181" s="353"/>
      <c r="M181" s="353"/>
      <c r="N181" s="352"/>
    </row>
    <row r="182" spans="1:14" ht="21.75" customHeight="1">
      <c r="A182" s="362"/>
      <c r="B182" s="362"/>
      <c r="C182" s="362"/>
      <c r="D182" s="362"/>
      <c r="E182" s="362"/>
      <c r="F182" s="362"/>
      <c r="G182" s="362"/>
      <c r="H182" s="350"/>
      <c r="I182" s="354"/>
      <c r="J182" s="353"/>
      <c r="K182" s="353"/>
      <c r="L182" s="353"/>
      <c r="M182" s="353"/>
      <c r="N182" s="352"/>
    </row>
    <row r="183" spans="1:14" ht="21.75" customHeight="1">
      <c r="A183" s="362"/>
      <c r="B183" s="362"/>
      <c r="C183" s="362"/>
      <c r="D183" s="362"/>
      <c r="E183" s="362"/>
      <c r="F183" s="362"/>
      <c r="G183" s="362"/>
      <c r="H183" s="350"/>
      <c r="I183" s="354"/>
      <c r="J183" s="353"/>
      <c r="K183" s="353"/>
      <c r="L183" s="353"/>
      <c r="M183" s="353"/>
      <c r="N183" s="352"/>
    </row>
    <row r="184" spans="1:14" ht="21.75" customHeight="1" thickBot="1">
      <c r="A184" s="362"/>
      <c r="B184" s="362"/>
      <c r="C184" s="362"/>
      <c r="D184" s="362"/>
      <c r="E184" s="362"/>
      <c r="F184" s="362"/>
      <c r="G184" s="362"/>
      <c r="H184" s="350"/>
      <c r="I184" s="354"/>
      <c r="J184" s="353"/>
      <c r="K184" s="353"/>
      <c r="L184" s="353"/>
      <c r="M184" s="353"/>
      <c r="N184" s="352"/>
    </row>
    <row r="185" spans="1:14" ht="19.5" customHeight="1">
      <c r="A185" s="530"/>
      <c r="B185" s="333" t="s">
        <v>828</v>
      </c>
      <c r="C185" s="332"/>
      <c r="D185" s="332"/>
      <c r="E185" s="332"/>
      <c r="F185" s="332"/>
      <c r="G185" s="332"/>
      <c r="H185" s="345"/>
      <c r="I185" s="505"/>
      <c r="J185" s="503"/>
      <c r="K185" s="503"/>
      <c r="L185" s="503"/>
      <c r="M185" s="503"/>
      <c r="N185" s="358"/>
    </row>
    <row r="186" spans="1:14" ht="15.75" customHeight="1" thickBot="1">
      <c r="A186" s="351"/>
      <c r="B186" s="351"/>
      <c r="C186" s="351" t="s">
        <v>827</v>
      </c>
      <c r="D186" s="351"/>
      <c r="E186" s="351"/>
      <c r="F186" s="351"/>
      <c r="G186" s="430"/>
      <c r="H186" s="350" t="s">
        <v>732</v>
      </c>
      <c r="I186" s="349">
        <f aca="true" t="shared" si="4" ref="I186:N186">SUM(I144:I184)</f>
        <v>66920.4</v>
      </c>
      <c r="J186" s="348">
        <f>SUM(J144:J184)</f>
        <v>13337.73</v>
      </c>
      <c r="K186" s="348">
        <f t="shared" si="4"/>
        <v>0</v>
      </c>
      <c r="L186" s="348">
        <f t="shared" si="4"/>
        <v>13337.73</v>
      </c>
      <c r="M186" s="348">
        <f t="shared" si="4"/>
        <v>13337.73</v>
      </c>
      <c r="N186" s="347">
        <f t="shared" si="4"/>
        <v>0</v>
      </c>
    </row>
    <row r="187" spans="1:14" ht="15" customHeight="1" thickBot="1">
      <c r="A187" s="529"/>
      <c r="B187" s="529"/>
      <c r="C187" s="529"/>
      <c r="D187" s="529"/>
      <c r="E187" s="529"/>
      <c r="F187" s="529"/>
      <c r="G187" s="529"/>
      <c r="H187" s="511"/>
      <c r="I187" s="349"/>
      <c r="J187" s="348"/>
      <c r="K187" s="348"/>
      <c r="L187" s="348"/>
      <c r="M187" s="348"/>
      <c r="N187" s="347"/>
    </row>
    <row r="188" spans="1:14" ht="19.5" customHeight="1">
      <c r="A188" s="351"/>
      <c r="B188" s="351" t="s">
        <v>731</v>
      </c>
      <c r="C188" s="351"/>
      <c r="D188" s="351"/>
      <c r="E188" s="351"/>
      <c r="F188" s="351"/>
      <c r="G188" s="351"/>
      <c r="H188" s="350" t="s">
        <v>730</v>
      </c>
      <c r="I188" s="354">
        <f aca="true" t="shared" si="5" ref="I188:N188">I54+I81+I108+I135+I186</f>
        <v>75920.4</v>
      </c>
      <c r="J188" s="353">
        <f>J54+J81+J108+J135+J186</f>
        <v>22337.73</v>
      </c>
      <c r="K188" s="353">
        <f t="shared" si="5"/>
        <v>0</v>
      </c>
      <c r="L188" s="353">
        <f t="shared" si="5"/>
        <v>22337.73</v>
      </c>
      <c r="M188" s="353">
        <f t="shared" si="5"/>
        <v>22337.73</v>
      </c>
      <c r="N188" s="352">
        <f t="shared" si="5"/>
        <v>0</v>
      </c>
    </row>
    <row r="189" spans="1:14" ht="19.5" customHeight="1">
      <c r="A189" s="333"/>
      <c r="B189" s="333" t="s">
        <v>596</v>
      </c>
      <c r="C189" s="333"/>
      <c r="D189" s="333"/>
      <c r="E189" s="333"/>
      <c r="F189" s="333"/>
      <c r="G189" s="333"/>
      <c r="H189" s="350"/>
      <c r="I189" s="354"/>
      <c r="J189" s="353"/>
      <c r="K189" s="353"/>
      <c r="L189" s="353"/>
      <c r="M189" s="353"/>
      <c r="N189" s="352"/>
    </row>
    <row r="190" spans="1:14" ht="19.5" customHeight="1">
      <c r="A190" s="351"/>
      <c r="B190" s="351"/>
      <c r="C190" s="351" t="s">
        <v>609</v>
      </c>
      <c r="D190" s="351"/>
      <c r="E190" s="351"/>
      <c r="F190" s="351"/>
      <c r="G190" s="351"/>
      <c r="H190" s="350" t="s">
        <v>826</v>
      </c>
      <c r="I190" s="353">
        <f aca="true" t="shared" si="6" ref="I190:N190">I18</f>
        <v>0</v>
      </c>
      <c r="J190" s="353">
        <f t="shared" si="6"/>
        <v>0</v>
      </c>
      <c r="K190" s="353">
        <f t="shared" si="6"/>
        <v>0</v>
      </c>
      <c r="L190" s="353">
        <f t="shared" si="6"/>
        <v>0</v>
      </c>
      <c r="M190" s="353">
        <f>M18</f>
        <v>0</v>
      </c>
      <c r="N190" s="528">
        <f t="shared" si="6"/>
        <v>0</v>
      </c>
    </row>
    <row r="191" spans="1:14" ht="19.5" customHeight="1" thickBot="1">
      <c r="A191" s="339"/>
      <c r="B191" s="339"/>
      <c r="C191" s="339" t="s">
        <v>611</v>
      </c>
      <c r="D191" s="339"/>
      <c r="E191" s="339"/>
      <c r="F191" s="339"/>
      <c r="G191" s="339"/>
      <c r="H191" s="338" t="s">
        <v>825</v>
      </c>
      <c r="I191" s="337">
        <f aca="true" t="shared" si="7" ref="I191:N191">I188-I190</f>
        <v>75920.4</v>
      </c>
      <c r="J191" s="336">
        <f t="shared" si="7"/>
        <v>22337.73</v>
      </c>
      <c r="K191" s="336">
        <f t="shared" si="7"/>
        <v>0</v>
      </c>
      <c r="L191" s="336">
        <f t="shared" si="7"/>
        <v>22337.73</v>
      </c>
      <c r="M191" s="336">
        <f t="shared" si="7"/>
        <v>22337.73</v>
      </c>
      <c r="N191" s="335">
        <f t="shared" si="7"/>
        <v>0</v>
      </c>
    </row>
    <row r="192" spans="1:10" ht="19.5" customHeight="1" thickTop="1">
      <c r="A192" s="331"/>
      <c r="B192" s="331"/>
      <c r="C192" s="331"/>
      <c r="D192" s="331"/>
      <c r="E192" s="331"/>
      <c r="F192" s="331"/>
      <c r="G192" s="331"/>
      <c r="H192" s="330"/>
      <c r="I192" s="501"/>
      <c r="J192" s="333" t="s">
        <v>824</v>
      </c>
    </row>
    <row r="193" spans="1:14" ht="18" customHeight="1">
      <c r="A193" s="333"/>
      <c r="B193" s="333"/>
      <c r="C193" s="333"/>
      <c r="D193" s="333"/>
      <c r="E193" s="333"/>
      <c r="F193" s="333"/>
      <c r="G193" s="333"/>
      <c r="H193" s="367"/>
      <c r="I193" s="462"/>
      <c r="J193" s="333"/>
      <c r="K193" s="333"/>
      <c r="L193" s="333"/>
      <c r="M193" s="333"/>
      <c r="N193" s="333"/>
    </row>
    <row r="194" spans="1:14" ht="33.75" customHeight="1" thickBot="1">
      <c r="A194" s="339"/>
      <c r="B194" s="339"/>
      <c r="C194" s="339"/>
      <c r="D194" s="339"/>
      <c r="E194" s="339"/>
      <c r="F194" s="339"/>
      <c r="G194" s="339"/>
      <c r="H194" s="527"/>
      <c r="I194" s="391" t="s">
        <v>585</v>
      </c>
      <c r="J194" s="339"/>
      <c r="K194" s="339"/>
      <c r="L194" s="339"/>
      <c r="M194" s="339"/>
      <c r="N194" s="339"/>
    </row>
    <row r="195" spans="1:14" ht="18" customHeight="1" thickBot="1" thickTop="1">
      <c r="A195" s="333" t="s">
        <v>584</v>
      </c>
      <c r="B195" s="333"/>
      <c r="C195" s="333"/>
      <c r="D195" s="333"/>
      <c r="E195" s="333"/>
      <c r="F195" s="333"/>
      <c r="G195" s="333"/>
      <c r="H195" s="526"/>
      <c r="I195" s="390" t="s">
        <v>372</v>
      </c>
      <c r="J195" s="387"/>
      <c r="K195" s="389"/>
      <c r="L195" s="388"/>
      <c r="M195" s="387" t="s">
        <v>1099</v>
      </c>
      <c r="N195" s="386"/>
    </row>
    <row r="196" spans="1:14" ht="18" customHeight="1" thickTop="1">
      <c r="A196" s="333"/>
      <c r="B196" s="333"/>
      <c r="C196" s="333"/>
      <c r="D196" s="333"/>
      <c r="E196" s="333"/>
      <c r="F196" s="333"/>
      <c r="G196" s="333"/>
      <c r="H196" s="526"/>
      <c r="I196" s="385"/>
      <c r="J196" s="458"/>
      <c r="K196" s="379" t="s">
        <v>1101</v>
      </c>
      <c r="L196" s="380" t="s">
        <v>1102</v>
      </c>
      <c r="M196" s="332"/>
      <c r="N196" s="383"/>
    </row>
    <row r="197" spans="1:14" ht="15" customHeight="1">
      <c r="A197" s="333" t="s">
        <v>818</v>
      </c>
      <c r="B197" s="331"/>
      <c r="C197" s="333"/>
      <c r="D197" s="333"/>
      <c r="E197" s="333"/>
      <c r="F197" s="333"/>
      <c r="G197" s="333"/>
      <c r="H197" s="382" t="s">
        <v>420</v>
      </c>
      <c r="I197" s="381" t="s">
        <v>1100</v>
      </c>
      <c r="J197" s="457" t="s">
        <v>1068</v>
      </c>
      <c r="K197" s="379" t="s">
        <v>583</v>
      </c>
      <c r="L197" s="380" t="s">
        <v>582</v>
      </c>
      <c r="M197" s="379" t="s">
        <v>368</v>
      </c>
      <c r="N197" s="378" t="s">
        <v>364</v>
      </c>
    </row>
    <row r="198" spans="1:14" ht="15.75" customHeight="1" thickBot="1">
      <c r="A198" s="339"/>
      <c r="B198" s="339"/>
      <c r="C198" s="339"/>
      <c r="D198" s="339"/>
      <c r="E198" s="339"/>
      <c r="F198" s="339"/>
      <c r="G198" s="339"/>
      <c r="H198" s="525"/>
      <c r="I198" s="376"/>
      <c r="J198" s="456"/>
      <c r="K198" s="373" t="s">
        <v>581</v>
      </c>
      <c r="L198" s="374" t="s">
        <v>580</v>
      </c>
      <c r="M198" s="373" t="s">
        <v>365</v>
      </c>
      <c r="N198" s="372"/>
    </row>
    <row r="199" spans="1:14" ht="19.5" customHeight="1" thickTop="1">
      <c r="A199" s="351"/>
      <c r="B199" s="351" t="s">
        <v>823</v>
      </c>
      <c r="C199" s="351"/>
      <c r="D199" s="351"/>
      <c r="E199" s="351"/>
      <c r="F199" s="351"/>
      <c r="G199" s="351"/>
      <c r="H199" s="350" t="s">
        <v>822</v>
      </c>
      <c r="I199" s="354"/>
      <c r="J199" s="354"/>
      <c r="K199" s="353"/>
      <c r="L199" s="353"/>
      <c r="M199" s="353"/>
      <c r="N199" s="352"/>
    </row>
    <row r="200" spans="1:14" ht="21" customHeight="1">
      <c r="A200" s="351"/>
      <c r="B200" s="351" t="s">
        <v>821</v>
      </c>
      <c r="C200" s="351"/>
      <c r="D200" s="351"/>
      <c r="E200" s="351"/>
      <c r="F200" s="351"/>
      <c r="G200" s="351"/>
      <c r="H200" s="350" t="s">
        <v>820</v>
      </c>
      <c r="I200" s="353">
        <v>27137</v>
      </c>
      <c r="J200" s="353">
        <v>17803</v>
      </c>
      <c r="K200" s="364" t="s">
        <v>613</v>
      </c>
      <c r="L200" s="354">
        <v>17803</v>
      </c>
      <c r="M200" s="353">
        <v>17803</v>
      </c>
      <c r="N200" s="352">
        <f>L200-M200</f>
        <v>0</v>
      </c>
    </row>
    <row r="201" spans="1:14" ht="18.75" customHeight="1">
      <c r="A201" s="419"/>
      <c r="B201" s="419"/>
      <c r="C201" s="419"/>
      <c r="D201" s="419"/>
      <c r="E201" s="419"/>
      <c r="F201" s="419"/>
      <c r="G201" s="419"/>
      <c r="H201" s="350"/>
      <c r="I201" s="354"/>
      <c r="J201" s="354"/>
      <c r="K201" s="524"/>
      <c r="L201" s="353"/>
      <c r="M201" s="353"/>
      <c r="N201" s="352"/>
    </row>
    <row r="202" spans="1:14" ht="21.75" customHeight="1">
      <c r="A202" s="419"/>
      <c r="B202" s="362"/>
      <c r="C202" s="419"/>
      <c r="D202" s="419"/>
      <c r="E202" s="419"/>
      <c r="F202" s="419"/>
      <c r="G202" s="419"/>
      <c r="H202" s="350"/>
      <c r="I202" s="354"/>
      <c r="J202" s="354"/>
      <c r="K202" s="353"/>
      <c r="L202" s="353"/>
      <c r="M202" s="353"/>
      <c r="N202" s="352"/>
    </row>
    <row r="203" spans="1:14" ht="21.75" customHeight="1">
      <c r="A203" s="419"/>
      <c r="B203" s="419"/>
      <c r="C203" s="362"/>
      <c r="D203" s="419"/>
      <c r="E203" s="419"/>
      <c r="F203" s="419"/>
      <c r="G203" s="419"/>
      <c r="H203" s="350"/>
      <c r="I203" s="354"/>
      <c r="J203" s="354"/>
      <c r="K203" s="353"/>
      <c r="L203" s="353"/>
      <c r="M203" s="353"/>
      <c r="N203" s="352"/>
    </row>
    <row r="204" spans="1:14" ht="21.75" customHeight="1">
      <c r="A204" s="419"/>
      <c r="B204" s="362"/>
      <c r="C204" s="419"/>
      <c r="D204" s="419"/>
      <c r="E204" s="419"/>
      <c r="F204" s="419"/>
      <c r="G204" s="419"/>
      <c r="H204" s="350"/>
      <c r="I204" s="354"/>
      <c r="J204" s="354"/>
      <c r="K204" s="353"/>
      <c r="L204" s="353"/>
      <c r="M204" s="353"/>
      <c r="N204" s="352"/>
    </row>
    <row r="205" spans="1:14" ht="21.75" customHeight="1">
      <c r="A205" s="419"/>
      <c r="B205" s="362"/>
      <c r="C205" s="419"/>
      <c r="D205" s="419"/>
      <c r="E205" s="419"/>
      <c r="F205" s="419"/>
      <c r="G205" s="419"/>
      <c r="H205" s="350"/>
      <c r="I205" s="354"/>
      <c r="J205" s="353"/>
      <c r="K205" s="353"/>
      <c r="L205" s="353"/>
      <c r="M205" s="353"/>
      <c r="N205" s="352"/>
    </row>
    <row r="206" spans="1:14" ht="21.75" customHeight="1">
      <c r="A206" s="419"/>
      <c r="B206" s="419"/>
      <c r="C206" s="419"/>
      <c r="D206" s="419"/>
      <c r="E206" s="419"/>
      <c r="F206" s="419"/>
      <c r="G206" s="419"/>
      <c r="H206" s="350"/>
      <c r="I206" s="354"/>
      <c r="J206" s="353"/>
      <c r="K206" s="353"/>
      <c r="L206" s="353"/>
      <c r="M206" s="353"/>
      <c r="N206" s="352"/>
    </row>
    <row r="207" spans="1:14" ht="21.75" customHeight="1">
      <c r="A207" s="419"/>
      <c r="B207" s="419"/>
      <c r="C207" s="419"/>
      <c r="D207" s="419"/>
      <c r="E207" s="419"/>
      <c r="F207" s="419"/>
      <c r="G207" s="419"/>
      <c r="H207" s="350"/>
      <c r="I207" s="354"/>
      <c r="J207" s="353"/>
      <c r="K207" s="353"/>
      <c r="L207" s="353"/>
      <c r="M207" s="353"/>
      <c r="N207" s="352"/>
    </row>
    <row r="208" spans="1:14" ht="21.75" customHeight="1">
      <c r="A208" s="419"/>
      <c r="B208" s="419"/>
      <c r="C208" s="419"/>
      <c r="D208" s="419"/>
      <c r="E208" s="419"/>
      <c r="F208" s="419"/>
      <c r="G208" s="419"/>
      <c r="H208" s="350"/>
      <c r="I208" s="354"/>
      <c r="J208" s="353"/>
      <c r="K208" s="353"/>
      <c r="L208" s="353"/>
      <c r="M208" s="353"/>
      <c r="N208" s="352"/>
    </row>
    <row r="209" spans="1:14" ht="21.75" customHeight="1">
      <c r="A209" s="419"/>
      <c r="B209" s="419"/>
      <c r="C209" s="419"/>
      <c r="D209" s="419"/>
      <c r="E209" s="419"/>
      <c r="F209" s="419"/>
      <c r="G209" s="419"/>
      <c r="H209" s="350"/>
      <c r="I209" s="354"/>
      <c r="J209" s="353"/>
      <c r="K209" s="353"/>
      <c r="L209" s="353"/>
      <c r="M209" s="353"/>
      <c r="N209" s="352"/>
    </row>
    <row r="210" spans="1:14" ht="21.75" customHeight="1">
      <c r="A210" s="419"/>
      <c r="B210" s="419"/>
      <c r="C210" s="419"/>
      <c r="D210" s="419"/>
      <c r="E210" s="419"/>
      <c r="F210" s="419"/>
      <c r="G210" s="419"/>
      <c r="H210" s="350"/>
      <c r="I210" s="354"/>
      <c r="J210" s="353"/>
      <c r="K210" s="353"/>
      <c r="L210" s="353"/>
      <c r="M210" s="353"/>
      <c r="N210" s="352"/>
    </row>
    <row r="211" spans="1:14" ht="21.75" customHeight="1">
      <c r="A211" s="419"/>
      <c r="B211" s="419"/>
      <c r="C211" s="419"/>
      <c r="D211" s="419"/>
      <c r="E211" s="419"/>
      <c r="F211" s="419"/>
      <c r="G211" s="419"/>
      <c r="H211" s="350"/>
      <c r="I211" s="354"/>
      <c r="J211" s="353"/>
      <c r="K211" s="353"/>
      <c r="L211" s="353"/>
      <c r="M211" s="353"/>
      <c r="N211" s="352"/>
    </row>
    <row r="212" spans="1:14" ht="21.75" customHeight="1">
      <c r="A212" s="419"/>
      <c r="B212" s="419"/>
      <c r="C212" s="419"/>
      <c r="D212" s="419"/>
      <c r="E212" s="419"/>
      <c r="F212" s="419"/>
      <c r="G212" s="419"/>
      <c r="H212" s="350"/>
      <c r="I212" s="354"/>
      <c r="J212" s="353"/>
      <c r="K212" s="353"/>
      <c r="L212" s="353"/>
      <c r="M212" s="353"/>
      <c r="N212" s="352"/>
    </row>
    <row r="213" spans="1:14" ht="21.75" customHeight="1">
      <c r="A213" s="419"/>
      <c r="B213" s="419"/>
      <c r="C213" s="419"/>
      <c r="D213" s="419"/>
      <c r="E213" s="419"/>
      <c r="F213" s="419"/>
      <c r="G213" s="419"/>
      <c r="H213" s="350"/>
      <c r="I213" s="354"/>
      <c r="J213" s="353"/>
      <c r="K213" s="353"/>
      <c r="L213" s="353"/>
      <c r="M213" s="353"/>
      <c r="N213" s="352"/>
    </row>
    <row r="214" spans="1:14" ht="21.75" customHeight="1">
      <c r="A214" s="419"/>
      <c r="B214" s="419"/>
      <c r="C214" s="419"/>
      <c r="D214" s="419"/>
      <c r="E214" s="419"/>
      <c r="F214" s="419"/>
      <c r="G214" s="419"/>
      <c r="H214" s="350"/>
      <c r="I214" s="354"/>
      <c r="J214" s="353"/>
      <c r="K214" s="353"/>
      <c r="L214" s="353"/>
      <c r="M214" s="353"/>
      <c r="N214" s="352"/>
    </row>
    <row r="215" spans="1:14" ht="21.75" customHeight="1">
      <c r="A215" s="419"/>
      <c r="B215" s="419"/>
      <c r="C215" s="419"/>
      <c r="D215" s="419"/>
      <c r="E215" s="419"/>
      <c r="F215" s="419"/>
      <c r="G215" s="419"/>
      <c r="H215" s="350"/>
      <c r="I215" s="354"/>
      <c r="J215" s="353"/>
      <c r="K215" s="353"/>
      <c r="L215" s="353"/>
      <c r="M215" s="353"/>
      <c r="N215" s="352"/>
    </row>
    <row r="216" spans="1:14" ht="21.75" customHeight="1">
      <c r="A216" s="419"/>
      <c r="B216" s="419"/>
      <c r="C216" s="419"/>
      <c r="D216" s="419"/>
      <c r="E216" s="419"/>
      <c r="F216" s="419"/>
      <c r="G216" s="419"/>
      <c r="H216" s="350"/>
      <c r="I216" s="354"/>
      <c r="J216" s="353"/>
      <c r="K216" s="353"/>
      <c r="L216" s="353"/>
      <c r="M216" s="353"/>
      <c r="N216" s="352"/>
    </row>
    <row r="217" spans="1:14" ht="21.75" customHeight="1">
      <c r="A217" s="419"/>
      <c r="B217" s="419"/>
      <c r="C217" s="419"/>
      <c r="D217" s="419"/>
      <c r="E217" s="419"/>
      <c r="F217" s="419"/>
      <c r="G217" s="419"/>
      <c r="H217" s="350"/>
      <c r="I217" s="354"/>
      <c r="J217" s="353"/>
      <c r="K217" s="353"/>
      <c r="L217" s="353"/>
      <c r="M217" s="353"/>
      <c r="N217" s="352"/>
    </row>
    <row r="218" spans="1:14" ht="21.75" customHeight="1" thickBot="1">
      <c r="A218" s="502"/>
      <c r="B218" s="502"/>
      <c r="C218" s="502"/>
      <c r="D218" s="502"/>
      <c r="E218" s="502"/>
      <c r="F218" s="502"/>
      <c r="G218" s="502"/>
      <c r="H218" s="338"/>
      <c r="I218" s="337"/>
      <c r="J218" s="336"/>
      <c r="K218" s="336"/>
      <c r="L218" s="336"/>
      <c r="M218" s="336"/>
      <c r="N218" s="335"/>
    </row>
    <row r="219" spans="1:10" ht="19.5" customHeight="1" thickTop="1">
      <c r="A219" s="331"/>
      <c r="B219" s="331"/>
      <c r="C219" s="331"/>
      <c r="D219" s="331"/>
      <c r="E219" s="331"/>
      <c r="F219" s="331"/>
      <c r="G219" s="331"/>
      <c r="H219" s="330"/>
      <c r="I219" s="501"/>
      <c r="J219" s="333" t="s">
        <v>819</v>
      </c>
    </row>
    <row r="220" spans="1:14" ht="18" customHeight="1">
      <c r="A220" s="332"/>
      <c r="B220" s="332"/>
      <c r="C220" s="332"/>
      <c r="D220" s="332"/>
      <c r="E220" s="332"/>
      <c r="F220" s="332"/>
      <c r="G220" s="332"/>
      <c r="H220" s="330"/>
      <c r="I220" s="334"/>
      <c r="J220" s="332"/>
      <c r="K220" s="332"/>
      <c r="L220" s="332"/>
      <c r="M220" s="332"/>
      <c r="N220" s="332"/>
    </row>
    <row r="221" spans="1:14" ht="33.75" customHeight="1" thickBot="1">
      <c r="A221" s="341"/>
      <c r="B221" s="341"/>
      <c r="C221" s="341"/>
      <c r="D221" s="341"/>
      <c r="E221" s="341"/>
      <c r="F221" s="341"/>
      <c r="G221" s="341"/>
      <c r="H221" s="392"/>
      <c r="I221" s="391" t="s">
        <v>585</v>
      </c>
      <c r="J221" s="341"/>
      <c r="K221" s="341"/>
      <c r="L221" s="341"/>
      <c r="M221" s="341"/>
      <c r="N221" s="341"/>
    </row>
    <row r="222" spans="1:14" ht="18" customHeight="1" thickBot="1" thickTop="1">
      <c r="A222" s="333" t="s">
        <v>584</v>
      </c>
      <c r="B222" s="332"/>
      <c r="C222" s="332"/>
      <c r="D222" s="332"/>
      <c r="E222" s="332"/>
      <c r="F222" s="332"/>
      <c r="G222" s="332"/>
      <c r="H222" s="371"/>
      <c r="I222" s="390" t="s">
        <v>372</v>
      </c>
      <c r="J222" s="387"/>
      <c r="K222" s="389"/>
      <c r="L222" s="388"/>
      <c r="M222" s="387" t="s">
        <v>1099</v>
      </c>
      <c r="N222" s="386"/>
    </row>
    <row r="223" spans="1:14" ht="18" customHeight="1" thickTop="1">
      <c r="A223" s="332"/>
      <c r="B223" s="332"/>
      <c r="C223" s="332"/>
      <c r="D223" s="332"/>
      <c r="E223" s="332"/>
      <c r="F223" s="332"/>
      <c r="G223" s="332"/>
      <c r="H223" s="371"/>
      <c r="I223" s="385"/>
      <c r="J223" s="458"/>
      <c r="K223" s="379" t="s">
        <v>1101</v>
      </c>
      <c r="L223" s="380" t="s">
        <v>1102</v>
      </c>
      <c r="M223" s="332"/>
      <c r="N223" s="383"/>
    </row>
    <row r="224" spans="1:14" ht="15" customHeight="1">
      <c r="A224" s="333" t="s">
        <v>818</v>
      </c>
      <c r="B224" s="331"/>
      <c r="C224" s="332"/>
      <c r="D224" s="332"/>
      <c r="E224" s="332"/>
      <c r="F224" s="332"/>
      <c r="G224" s="332"/>
      <c r="H224" s="382" t="s">
        <v>420</v>
      </c>
      <c r="I224" s="381" t="s">
        <v>1100</v>
      </c>
      <c r="J224" s="457" t="s">
        <v>1068</v>
      </c>
      <c r="K224" s="379" t="s">
        <v>583</v>
      </c>
      <c r="L224" s="380" t="s">
        <v>582</v>
      </c>
      <c r="M224" s="379" t="s">
        <v>368</v>
      </c>
      <c r="N224" s="378" t="s">
        <v>364</v>
      </c>
    </row>
    <row r="225" spans="1:14" ht="21.75" customHeight="1" thickBot="1">
      <c r="A225" s="341"/>
      <c r="B225" s="341"/>
      <c r="C225" s="341"/>
      <c r="D225" s="341"/>
      <c r="E225" s="341"/>
      <c r="F225" s="341"/>
      <c r="G225" s="341"/>
      <c r="H225" s="377"/>
      <c r="I225" s="376"/>
      <c r="J225" s="456"/>
      <c r="K225" s="373" t="s">
        <v>581</v>
      </c>
      <c r="L225" s="374" t="s">
        <v>580</v>
      </c>
      <c r="M225" s="373" t="s">
        <v>365</v>
      </c>
      <c r="N225" s="372"/>
    </row>
    <row r="226" spans="1:14" ht="19.5" customHeight="1" thickTop="1">
      <c r="A226" s="419"/>
      <c r="B226" s="419"/>
      <c r="C226" s="419"/>
      <c r="D226" s="419"/>
      <c r="E226" s="419"/>
      <c r="F226" s="419"/>
      <c r="G226" s="419"/>
      <c r="H226" s="350"/>
      <c r="I226" s="523"/>
      <c r="J226" s="519"/>
      <c r="K226" s="519"/>
      <c r="L226" s="519"/>
      <c r="M226" s="519"/>
      <c r="N226" s="352"/>
    </row>
    <row r="227" spans="1:14" ht="21.75" customHeight="1">
      <c r="A227" s="362"/>
      <c r="B227" s="362"/>
      <c r="C227" s="362"/>
      <c r="D227" s="362"/>
      <c r="E227" s="362"/>
      <c r="F227" s="362"/>
      <c r="G227" s="362"/>
      <c r="H227" s="400"/>
      <c r="I227" s="354"/>
      <c r="J227" s="353"/>
      <c r="K227" s="353"/>
      <c r="L227" s="353"/>
      <c r="M227" s="353"/>
      <c r="N227" s="352"/>
    </row>
    <row r="228" spans="1:14" ht="21.75" customHeight="1">
      <c r="A228" s="362"/>
      <c r="B228" s="362"/>
      <c r="C228" s="362"/>
      <c r="D228" s="362"/>
      <c r="E228" s="362"/>
      <c r="F228" s="362"/>
      <c r="G228" s="362"/>
      <c r="H228" s="400"/>
      <c r="I228" s="354"/>
      <c r="J228" s="353"/>
      <c r="K228" s="353"/>
      <c r="L228" s="353"/>
      <c r="M228" s="353"/>
      <c r="N228" s="352"/>
    </row>
    <row r="229" spans="1:14" ht="21.75" customHeight="1">
      <c r="A229" s="362"/>
      <c r="B229" s="362"/>
      <c r="C229" s="362"/>
      <c r="D229" s="362"/>
      <c r="E229" s="362"/>
      <c r="F229" s="362"/>
      <c r="G229" s="362"/>
      <c r="H229" s="400"/>
      <c r="I229" s="354"/>
      <c r="J229" s="353"/>
      <c r="K229" s="353"/>
      <c r="L229" s="353"/>
      <c r="M229" s="353"/>
      <c r="N229" s="352"/>
    </row>
    <row r="230" spans="1:14" ht="21.75" customHeight="1">
      <c r="A230" s="362"/>
      <c r="B230" s="362"/>
      <c r="C230" s="362"/>
      <c r="D230" s="362"/>
      <c r="E230" s="362"/>
      <c r="F230" s="362"/>
      <c r="G230" s="362"/>
      <c r="H230" s="400"/>
      <c r="I230" s="354"/>
      <c r="J230" s="353"/>
      <c r="K230" s="353"/>
      <c r="L230" s="353"/>
      <c r="M230" s="353"/>
      <c r="N230" s="352"/>
    </row>
    <row r="231" spans="1:14" ht="21.75" customHeight="1" thickBot="1">
      <c r="A231" s="474"/>
      <c r="B231" s="474" t="s">
        <v>817</v>
      </c>
      <c r="C231" s="474"/>
      <c r="D231" s="474"/>
      <c r="E231" s="474"/>
      <c r="F231" s="474"/>
      <c r="G231" s="474"/>
      <c r="H231" s="350" t="s">
        <v>576</v>
      </c>
      <c r="I231" s="365" t="s">
        <v>380</v>
      </c>
      <c r="J231" s="364" t="s">
        <v>380</v>
      </c>
      <c r="K231" s="364" t="s">
        <v>380</v>
      </c>
      <c r="L231" s="364" t="s">
        <v>380</v>
      </c>
      <c r="M231" s="364" t="s">
        <v>380</v>
      </c>
      <c r="N231" s="363" t="s">
        <v>380</v>
      </c>
    </row>
    <row r="232" spans="1:14" ht="21.75" customHeight="1">
      <c r="A232" s="362"/>
      <c r="B232" s="362" t="s">
        <v>816</v>
      </c>
      <c r="C232" s="362"/>
      <c r="D232" s="362"/>
      <c r="E232" s="362"/>
      <c r="F232" s="362"/>
      <c r="G232" s="362"/>
      <c r="H232" s="350" t="s">
        <v>815</v>
      </c>
      <c r="I232" s="353"/>
      <c r="J232" s="353"/>
      <c r="K232" s="353"/>
      <c r="L232" s="353"/>
      <c r="M232" s="353"/>
      <c r="N232" s="352"/>
    </row>
    <row r="233" spans="1:14" ht="21.75" customHeight="1">
      <c r="A233" s="362"/>
      <c r="B233" s="362"/>
      <c r="C233" s="362"/>
      <c r="D233" s="362"/>
      <c r="E233" s="362"/>
      <c r="F233" s="362"/>
      <c r="G233" s="362"/>
      <c r="H233" s="350"/>
      <c r="I233" s="353"/>
      <c r="J233" s="353"/>
      <c r="K233" s="353"/>
      <c r="L233" s="353"/>
      <c r="M233" s="353"/>
      <c r="N233" s="352"/>
    </row>
    <row r="234" spans="1:14" ht="21.75" customHeight="1">
      <c r="A234" s="362"/>
      <c r="B234" s="362"/>
      <c r="C234" s="362"/>
      <c r="D234" s="362"/>
      <c r="E234" s="362"/>
      <c r="F234" s="362"/>
      <c r="G234" s="362"/>
      <c r="H234" s="350"/>
      <c r="I234" s="354"/>
      <c r="J234" s="353"/>
      <c r="K234" s="353"/>
      <c r="L234" s="353"/>
      <c r="M234" s="353"/>
      <c r="N234" s="352"/>
    </row>
    <row r="235" spans="1:14" ht="21.75" customHeight="1">
      <c r="A235" s="362"/>
      <c r="B235" s="362"/>
      <c r="C235" s="362"/>
      <c r="D235" s="362"/>
      <c r="E235" s="362"/>
      <c r="F235" s="362"/>
      <c r="G235" s="362"/>
      <c r="H235" s="350"/>
      <c r="I235" s="354"/>
      <c r="J235" s="353"/>
      <c r="K235" s="353"/>
      <c r="L235" s="353"/>
      <c r="M235" s="353"/>
      <c r="N235" s="352"/>
    </row>
    <row r="236" spans="1:14" ht="21.75" customHeight="1">
      <c r="A236" s="362"/>
      <c r="B236" s="362"/>
      <c r="C236" s="362"/>
      <c r="D236" s="362"/>
      <c r="E236" s="362"/>
      <c r="F236" s="362"/>
      <c r="G236" s="362"/>
      <c r="H236" s="350"/>
      <c r="I236" s="354"/>
      <c r="J236" s="353"/>
      <c r="K236" s="353"/>
      <c r="L236" s="353"/>
      <c r="M236" s="353"/>
      <c r="N236" s="352"/>
    </row>
    <row r="237" spans="1:14" ht="21.75" customHeight="1">
      <c r="A237" s="362"/>
      <c r="B237" s="362"/>
      <c r="C237" s="362"/>
      <c r="D237" s="362"/>
      <c r="E237" s="362"/>
      <c r="F237" s="362"/>
      <c r="G237" s="362"/>
      <c r="H237" s="350"/>
      <c r="I237" s="354"/>
      <c r="J237" s="353"/>
      <c r="K237" s="353"/>
      <c r="L237" s="353"/>
      <c r="M237" s="353"/>
      <c r="N237" s="352"/>
    </row>
    <row r="238" spans="1:14" ht="21.75" customHeight="1">
      <c r="A238" s="362"/>
      <c r="B238" s="362"/>
      <c r="C238" s="362"/>
      <c r="D238" s="362"/>
      <c r="E238" s="362"/>
      <c r="F238" s="362"/>
      <c r="G238" s="362"/>
      <c r="H238" s="350"/>
      <c r="I238" s="354"/>
      <c r="J238" s="353"/>
      <c r="K238" s="353"/>
      <c r="L238" s="353"/>
      <c r="M238" s="353"/>
      <c r="N238" s="352"/>
    </row>
    <row r="239" spans="1:14" ht="21.75" customHeight="1">
      <c r="A239" s="362"/>
      <c r="B239" s="362"/>
      <c r="C239" s="362"/>
      <c r="D239" s="362"/>
      <c r="E239" s="362"/>
      <c r="F239" s="362"/>
      <c r="G239" s="362"/>
      <c r="H239" s="350"/>
      <c r="I239" s="354"/>
      <c r="J239" s="353"/>
      <c r="K239" s="353"/>
      <c r="L239" s="353"/>
      <c r="M239" s="353"/>
      <c r="N239" s="352"/>
    </row>
    <row r="240" spans="1:14" ht="19.5" customHeight="1">
      <c r="A240" s="419"/>
      <c r="B240" s="419"/>
      <c r="C240" s="419"/>
      <c r="D240" s="419"/>
      <c r="E240" s="419"/>
      <c r="F240" s="419"/>
      <c r="G240" s="419"/>
      <c r="H240" s="350"/>
      <c r="I240" s="522"/>
      <c r="J240" s="521"/>
      <c r="K240" s="521"/>
      <c r="L240" s="521"/>
      <c r="M240" s="521"/>
      <c r="N240" s="352"/>
    </row>
    <row r="241" spans="1:14" ht="19.5" customHeight="1">
      <c r="A241" s="419"/>
      <c r="B241" s="419"/>
      <c r="C241" s="419"/>
      <c r="D241" s="419"/>
      <c r="E241" s="419"/>
      <c r="F241" s="419"/>
      <c r="G241" s="419"/>
      <c r="H241" s="350"/>
      <c r="I241" s="522"/>
      <c r="J241" s="521"/>
      <c r="K241" s="519"/>
      <c r="L241" s="521"/>
      <c r="M241" s="521"/>
      <c r="N241" s="352"/>
    </row>
    <row r="242" spans="1:14" ht="13.5" customHeight="1">
      <c r="A242" s="346"/>
      <c r="B242" s="346"/>
      <c r="C242" s="346"/>
      <c r="D242" s="346"/>
      <c r="E242" s="346"/>
      <c r="F242" s="346"/>
      <c r="G242" s="346"/>
      <c r="H242" s="345"/>
      <c r="I242" s="344"/>
      <c r="J242" s="343"/>
      <c r="K242" s="343"/>
      <c r="L242" s="343"/>
      <c r="M242" s="343"/>
      <c r="N242" s="342"/>
    </row>
    <row r="243" spans="1:14" ht="13.5" customHeight="1">
      <c r="A243" s="419"/>
      <c r="B243" s="419"/>
      <c r="C243" s="419"/>
      <c r="D243" s="419"/>
      <c r="E243" s="419"/>
      <c r="F243" s="419"/>
      <c r="G243" s="419"/>
      <c r="H243" s="350"/>
      <c r="I243" s="354"/>
      <c r="J243" s="353"/>
      <c r="K243" s="353"/>
      <c r="L243" s="353"/>
      <c r="M243" s="353"/>
      <c r="N243" s="352"/>
    </row>
    <row r="244" spans="1:14" ht="15.75" customHeight="1">
      <c r="A244" s="346"/>
      <c r="B244" s="346"/>
      <c r="C244" s="346"/>
      <c r="D244" s="346"/>
      <c r="E244" s="346"/>
      <c r="F244" s="346"/>
      <c r="G244" s="346"/>
      <c r="H244" s="345"/>
      <c r="I244" s="344"/>
      <c r="J244" s="343"/>
      <c r="K244" s="343"/>
      <c r="L244" s="343"/>
      <c r="M244" s="343"/>
      <c r="N244" s="342"/>
    </row>
    <row r="245" spans="1:14" ht="19.5" customHeight="1">
      <c r="A245" s="419"/>
      <c r="B245" s="419"/>
      <c r="C245" s="419"/>
      <c r="D245" s="419"/>
      <c r="E245" s="419"/>
      <c r="F245" s="419"/>
      <c r="G245" s="419"/>
      <c r="H245" s="350"/>
      <c r="I245" s="354"/>
      <c r="J245" s="353"/>
      <c r="K245" s="353"/>
      <c r="L245" s="353"/>
      <c r="M245" s="353"/>
      <c r="N245" s="352"/>
    </row>
    <row r="246" spans="1:14" ht="19.5" customHeight="1" thickBot="1">
      <c r="A246" s="419"/>
      <c r="B246" s="419"/>
      <c r="C246" s="419"/>
      <c r="D246" s="419"/>
      <c r="E246" s="419"/>
      <c r="F246" s="419"/>
      <c r="G246" s="419"/>
      <c r="H246" s="350"/>
      <c r="I246" s="354"/>
      <c r="J246" s="353"/>
      <c r="K246" s="353"/>
      <c r="L246" s="353"/>
      <c r="M246" s="353"/>
      <c r="N246" s="352"/>
    </row>
    <row r="247" spans="1:14" ht="19.5" customHeight="1" thickBot="1">
      <c r="A247" s="339" t="s">
        <v>814</v>
      </c>
      <c r="B247" s="339"/>
      <c r="C247" s="339"/>
      <c r="D247" s="339"/>
      <c r="E247" s="339"/>
      <c r="F247" s="339"/>
      <c r="G247" s="339"/>
      <c r="H247" s="338" t="s">
        <v>727</v>
      </c>
      <c r="I247" s="518">
        <f aca="true" t="shared" si="8" ref="I247:N247">SUM(I199:I246)</f>
        <v>27137</v>
      </c>
      <c r="J247" s="517">
        <f t="shared" si="8"/>
        <v>17803</v>
      </c>
      <c r="K247" s="517">
        <f t="shared" si="8"/>
        <v>0</v>
      </c>
      <c r="L247" s="517">
        <f t="shared" si="8"/>
        <v>17803</v>
      </c>
      <c r="M247" s="517">
        <f t="shared" si="8"/>
        <v>17803</v>
      </c>
      <c r="N247" s="520">
        <f t="shared" si="8"/>
        <v>0</v>
      </c>
    </row>
    <row r="248" spans="1:10" ht="19.5" customHeight="1" thickTop="1">
      <c r="A248" s="331"/>
      <c r="B248" s="331"/>
      <c r="C248" s="331"/>
      <c r="D248" s="331"/>
      <c r="E248" s="331"/>
      <c r="F248" s="331"/>
      <c r="G248" s="331"/>
      <c r="H248" s="330"/>
      <c r="I248" s="501"/>
      <c r="J248" s="333" t="s">
        <v>813</v>
      </c>
    </row>
    <row r="249" spans="1:14" ht="18" customHeight="1">
      <c r="A249" s="332"/>
      <c r="B249" s="332"/>
      <c r="C249" s="332"/>
      <c r="D249" s="332"/>
      <c r="E249" s="332"/>
      <c r="F249" s="332"/>
      <c r="G249" s="332"/>
      <c r="H249" s="330"/>
      <c r="I249" s="334"/>
      <c r="J249" s="332"/>
      <c r="K249" s="332"/>
      <c r="L249" s="332"/>
      <c r="M249" s="332"/>
      <c r="N249" s="332"/>
    </row>
    <row r="250" spans="1:14" ht="33.75" customHeight="1" thickBot="1">
      <c r="A250" s="341"/>
      <c r="B250" s="341"/>
      <c r="C250" s="341"/>
      <c r="D250" s="341"/>
      <c r="E250" s="341"/>
      <c r="F250" s="341"/>
      <c r="G250" s="341"/>
      <c r="H250" s="392"/>
      <c r="I250" s="391" t="s">
        <v>585</v>
      </c>
      <c r="J250" s="341"/>
      <c r="K250" s="341"/>
      <c r="L250" s="341"/>
      <c r="M250" s="341"/>
      <c r="N250" s="341"/>
    </row>
    <row r="251" spans="1:14" ht="18" customHeight="1" thickBot="1" thickTop="1">
      <c r="A251" s="333" t="s">
        <v>584</v>
      </c>
      <c r="B251" s="332"/>
      <c r="C251" s="332"/>
      <c r="D251" s="332"/>
      <c r="E251" s="332"/>
      <c r="F251" s="332"/>
      <c r="G251" s="332"/>
      <c r="H251" s="371"/>
      <c r="I251" s="390" t="s">
        <v>372</v>
      </c>
      <c r="J251" s="387"/>
      <c r="K251" s="389"/>
      <c r="L251" s="388"/>
      <c r="M251" s="387" t="s">
        <v>1099</v>
      </c>
      <c r="N251" s="386"/>
    </row>
    <row r="252" spans="1:14" ht="18" customHeight="1" thickTop="1">
      <c r="A252" s="332"/>
      <c r="B252" s="332"/>
      <c r="C252" s="332"/>
      <c r="D252" s="332"/>
      <c r="E252" s="332"/>
      <c r="F252" s="332"/>
      <c r="G252" s="332"/>
      <c r="H252" s="371"/>
      <c r="I252" s="385"/>
      <c r="J252" s="458"/>
      <c r="K252" s="379" t="s">
        <v>1101</v>
      </c>
      <c r="L252" s="380" t="s">
        <v>1102</v>
      </c>
      <c r="M252" s="332"/>
      <c r="N252" s="383"/>
    </row>
    <row r="253" spans="1:14" ht="15" customHeight="1">
      <c r="A253" s="333" t="s">
        <v>812</v>
      </c>
      <c r="B253" s="333"/>
      <c r="C253" s="332"/>
      <c r="D253" s="332"/>
      <c r="E253" s="332"/>
      <c r="F253" s="332"/>
      <c r="G253" s="332"/>
      <c r="H253" s="382" t="s">
        <v>420</v>
      </c>
      <c r="I253" s="381" t="s">
        <v>1100</v>
      </c>
      <c r="J253" s="457" t="s">
        <v>1068</v>
      </c>
      <c r="K253" s="379" t="s">
        <v>583</v>
      </c>
      <c r="L253" s="380" t="s">
        <v>582</v>
      </c>
      <c r="M253" s="379" t="s">
        <v>368</v>
      </c>
      <c r="N253" s="378" t="s">
        <v>364</v>
      </c>
    </row>
    <row r="254" spans="1:14" ht="15.75" customHeight="1" thickBot="1">
      <c r="A254" s="341"/>
      <c r="B254" s="341"/>
      <c r="C254" s="341"/>
      <c r="D254" s="341"/>
      <c r="E254" s="341"/>
      <c r="F254" s="341"/>
      <c r="G254" s="341"/>
      <c r="H254" s="377"/>
      <c r="I254" s="376"/>
      <c r="J254" s="456"/>
      <c r="K254" s="373" t="s">
        <v>581</v>
      </c>
      <c r="L254" s="374" t="s">
        <v>580</v>
      </c>
      <c r="M254" s="373" t="s">
        <v>365</v>
      </c>
      <c r="N254" s="372"/>
    </row>
    <row r="255" spans="1:14" ht="21.75" customHeight="1" thickTop="1">
      <c r="A255" s="362"/>
      <c r="B255" s="362" t="s">
        <v>778</v>
      </c>
      <c r="C255" s="362"/>
      <c r="D255" s="362"/>
      <c r="E255" s="362"/>
      <c r="F255" s="362"/>
      <c r="G255" s="362"/>
      <c r="H255" s="350" t="s">
        <v>811</v>
      </c>
      <c r="I255" s="353"/>
      <c r="J255" s="353"/>
      <c r="K255" s="353"/>
      <c r="L255" s="353"/>
      <c r="M255" s="353"/>
      <c r="N255" s="363" t="s">
        <v>575</v>
      </c>
    </row>
    <row r="256" spans="1:14" ht="21" customHeight="1">
      <c r="A256" s="362"/>
      <c r="B256" s="362" t="s">
        <v>810</v>
      </c>
      <c r="C256" s="362"/>
      <c r="D256" s="362"/>
      <c r="E256" s="362"/>
      <c r="F256" s="362"/>
      <c r="G256" s="362"/>
      <c r="H256" s="350" t="s">
        <v>809</v>
      </c>
      <c r="I256" s="353">
        <v>261500</v>
      </c>
      <c r="J256" s="353">
        <v>238452</v>
      </c>
      <c r="K256" s="353"/>
      <c r="L256" s="353">
        <v>238452</v>
      </c>
      <c r="M256" s="353">
        <v>238451.68</v>
      </c>
      <c r="N256" s="363" t="s">
        <v>575</v>
      </c>
    </row>
    <row r="257" spans="1:14" ht="19.5" customHeight="1">
      <c r="A257" s="362"/>
      <c r="B257" s="362" t="s">
        <v>774</v>
      </c>
      <c r="C257" s="362"/>
      <c r="D257" s="362"/>
      <c r="E257" s="362"/>
      <c r="F257" s="362"/>
      <c r="G257" s="362"/>
      <c r="H257" s="350" t="s">
        <v>808</v>
      </c>
      <c r="I257" s="353"/>
      <c r="J257" s="353"/>
      <c r="K257" s="353"/>
      <c r="L257" s="353"/>
      <c r="M257" s="353"/>
      <c r="N257" s="363" t="s">
        <v>575</v>
      </c>
    </row>
    <row r="258" spans="1:14" ht="21" customHeight="1">
      <c r="A258" s="362"/>
      <c r="B258" s="362" t="s">
        <v>772</v>
      </c>
      <c r="C258" s="362"/>
      <c r="D258" s="362"/>
      <c r="E258" s="362"/>
      <c r="F258" s="362"/>
      <c r="G258" s="362"/>
      <c r="H258" s="350" t="s">
        <v>807</v>
      </c>
      <c r="I258" s="353">
        <v>38940</v>
      </c>
      <c r="J258" s="353">
        <v>16500</v>
      </c>
      <c r="K258" s="353"/>
      <c r="L258" s="353">
        <v>16500</v>
      </c>
      <c r="M258" s="353">
        <v>16430.93</v>
      </c>
      <c r="N258" s="363" t="s">
        <v>575</v>
      </c>
    </row>
    <row r="259" spans="1:14" ht="21" customHeight="1">
      <c r="A259" s="362"/>
      <c r="B259" s="419" t="s">
        <v>806</v>
      </c>
      <c r="C259" s="362"/>
      <c r="D259" s="362"/>
      <c r="E259" s="362"/>
      <c r="F259" s="362"/>
      <c r="G259" s="362"/>
      <c r="H259" s="350" t="s">
        <v>413</v>
      </c>
      <c r="I259" s="364"/>
      <c r="J259" s="364"/>
      <c r="K259" s="364" t="s">
        <v>575</v>
      </c>
      <c r="L259" s="364" t="s">
        <v>575</v>
      </c>
      <c r="M259" s="364" t="s">
        <v>575</v>
      </c>
      <c r="N259" s="363" t="s">
        <v>575</v>
      </c>
    </row>
    <row r="260" spans="1:14" ht="21" customHeight="1">
      <c r="A260" s="362"/>
      <c r="B260" s="362" t="s">
        <v>805</v>
      </c>
      <c r="C260" s="362"/>
      <c r="D260" s="362"/>
      <c r="E260" s="362"/>
      <c r="F260" s="362"/>
      <c r="G260" s="362"/>
      <c r="H260" s="350" t="s">
        <v>804</v>
      </c>
      <c r="I260" s="353"/>
      <c r="J260" s="353"/>
      <c r="K260" s="519"/>
      <c r="L260" s="353"/>
      <c r="M260" s="353"/>
      <c r="N260" s="363" t="s">
        <v>575</v>
      </c>
    </row>
    <row r="261" spans="1:14" ht="21" customHeight="1">
      <c r="A261" s="362"/>
      <c r="B261" s="362"/>
      <c r="C261" s="362" t="s">
        <v>803</v>
      </c>
      <c r="D261" s="362"/>
      <c r="E261" s="362"/>
      <c r="F261" s="362"/>
      <c r="G261" s="362"/>
      <c r="H261" s="350" t="s">
        <v>804</v>
      </c>
      <c r="I261" s="353"/>
      <c r="J261" s="353"/>
      <c r="K261" s="519"/>
      <c r="L261" s="353"/>
      <c r="M261" s="353"/>
      <c r="N261" s="363" t="s">
        <v>575</v>
      </c>
    </row>
    <row r="262" spans="1:14" ht="21" customHeight="1">
      <c r="A262" s="362"/>
      <c r="B262" s="362"/>
      <c r="C262" s="362" t="s">
        <v>802</v>
      </c>
      <c r="D262" s="362"/>
      <c r="E262" s="362"/>
      <c r="F262" s="362"/>
      <c r="G262" s="362"/>
      <c r="H262" s="350" t="s">
        <v>804</v>
      </c>
      <c r="I262" s="353"/>
      <c r="J262" s="353"/>
      <c r="K262" s="519"/>
      <c r="L262" s="353"/>
      <c r="M262" s="353"/>
      <c r="N262" s="363" t="s">
        <v>575</v>
      </c>
    </row>
    <row r="263" spans="1:14" ht="21" customHeight="1">
      <c r="A263" s="362"/>
      <c r="B263" s="362"/>
      <c r="C263" s="362"/>
      <c r="D263" s="362"/>
      <c r="E263" s="362"/>
      <c r="F263" s="362"/>
      <c r="G263" s="362"/>
      <c r="H263" s="350"/>
      <c r="I263" s="353"/>
      <c r="J263" s="354"/>
      <c r="K263" s="519"/>
      <c r="L263" s="353"/>
      <c r="M263" s="353"/>
      <c r="N263" s="363" t="s">
        <v>575</v>
      </c>
    </row>
    <row r="264" spans="1:14" ht="21" customHeight="1">
      <c r="A264" s="362"/>
      <c r="B264" s="362"/>
      <c r="C264" s="362"/>
      <c r="D264" s="362"/>
      <c r="E264" s="362"/>
      <c r="F264" s="362"/>
      <c r="G264" s="362"/>
      <c r="H264" s="350"/>
      <c r="I264" s="353"/>
      <c r="J264" s="354"/>
      <c r="K264" s="519"/>
      <c r="L264" s="353"/>
      <c r="M264" s="353"/>
      <c r="N264" s="363" t="s">
        <v>575</v>
      </c>
    </row>
    <row r="265" spans="1:14" ht="21" customHeight="1">
      <c r="A265" s="362"/>
      <c r="B265" s="362"/>
      <c r="C265" s="362"/>
      <c r="D265" s="362"/>
      <c r="E265" s="362"/>
      <c r="F265" s="362"/>
      <c r="G265" s="362"/>
      <c r="H265" s="350"/>
      <c r="I265" s="353"/>
      <c r="J265" s="353"/>
      <c r="K265" s="519"/>
      <c r="L265" s="353"/>
      <c r="M265" s="353"/>
      <c r="N265" s="363" t="s">
        <v>575</v>
      </c>
    </row>
    <row r="266" spans="1:14" ht="21" customHeight="1">
      <c r="A266" s="362"/>
      <c r="B266" s="362"/>
      <c r="C266" s="362"/>
      <c r="D266" s="362"/>
      <c r="E266" s="362"/>
      <c r="F266" s="362"/>
      <c r="G266" s="362"/>
      <c r="H266" s="350"/>
      <c r="I266" s="353"/>
      <c r="J266" s="353"/>
      <c r="K266" s="519"/>
      <c r="L266" s="353"/>
      <c r="M266" s="353"/>
      <c r="N266" s="363" t="s">
        <v>575</v>
      </c>
    </row>
    <row r="267" spans="1:14" ht="21" customHeight="1">
      <c r="A267" s="362"/>
      <c r="B267" s="362"/>
      <c r="C267" s="362"/>
      <c r="D267" s="362"/>
      <c r="E267" s="362"/>
      <c r="F267" s="362"/>
      <c r="G267" s="362"/>
      <c r="H267" s="350"/>
      <c r="I267" s="354"/>
      <c r="J267" s="353"/>
      <c r="K267" s="519"/>
      <c r="L267" s="353"/>
      <c r="M267" s="353"/>
      <c r="N267" s="363" t="s">
        <v>575</v>
      </c>
    </row>
    <row r="268" spans="1:14" ht="21" customHeight="1">
      <c r="A268" s="362"/>
      <c r="B268" s="362"/>
      <c r="C268" s="362"/>
      <c r="D268" s="362"/>
      <c r="E268" s="362"/>
      <c r="F268" s="362"/>
      <c r="G268" s="362"/>
      <c r="H268" s="350"/>
      <c r="I268" s="354"/>
      <c r="J268" s="353"/>
      <c r="K268" s="519"/>
      <c r="L268" s="353"/>
      <c r="M268" s="353"/>
      <c r="N268" s="363" t="s">
        <v>575</v>
      </c>
    </row>
    <row r="269" spans="1:14" ht="21" customHeight="1">
      <c r="A269" s="362"/>
      <c r="B269" s="362"/>
      <c r="C269" s="362"/>
      <c r="D269" s="362"/>
      <c r="E269" s="362"/>
      <c r="F269" s="362"/>
      <c r="G269" s="362"/>
      <c r="H269" s="350"/>
      <c r="I269" s="354"/>
      <c r="J269" s="353"/>
      <c r="K269" s="519"/>
      <c r="L269" s="353"/>
      <c r="M269" s="353"/>
      <c r="N269" s="363" t="s">
        <v>575</v>
      </c>
    </row>
    <row r="270" spans="1:14" ht="21" customHeight="1">
      <c r="A270" s="362"/>
      <c r="B270" s="362"/>
      <c r="C270" s="362"/>
      <c r="D270" s="362"/>
      <c r="E270" s="362"/>
      <c r="F270" s="362"/>
      <c r="G270" s="362"/>
      <c r="H270" s="350"/>
      <c r="I270" s="354"/>
      <c r="J270" s="353"/>
      <c r="K270" s="519"/>
      <c r="L270" s="353"/>
      <c r="M270" s="353"/>
      <c r="N270" s="363" t="s">
        <v>575</v>
      </c>
    </row>
    <row r="271" spans="1:14" ht="21" customHeight="1">
      <c r="A271" s="362"/>
      <c r="B271" s="362"/>
      <c r="C271" s="362"/>
      <c r="D271" s="362"/>
      <c r="E271" s="362"/>
      <c r="F271" s="362"/>
      <c r="G271" s="362"/>
      <c r="H271" s="350"/>
      <c r="I271" s="354"/>
      <c r="J271" s="353"/>
      <c r="K271" s="519"/>
      <c r="L271" s="353"/>
      <c r="M271" s="353"/>
      <c r="N271" s="363" t="s">
        <v>575</v>
      </c>
    </row>
    <row r="272" spans="1:14" ht="21" customHeight="1">
      <c r="A272" s="362"/>
      <c r="B272" s="362"/>
      <c r="C272" s="362"/>
      <c r="D272" s="362"/>
      <c r="E272" s="362"/>
      <c r="F272" s="362"/>
      <c r="G272" s="362"/>
      <c r="H272" s="350"/>
      <c r="I272" s="354"/>
      <c r="J272" s="353"/>
      <c r="K272" s="519"/>
      <c r="L272" s="353"/>
      <c r="M272" s="353"/>
      <c r="N272" s="363" t="s">
        <v>575</v>
      </c>
    </row>
    <row r="273" spans="1:14" ht="21" customHeight="1">
      <c r="A273" s="362"/>
      <c r="B273" s="362"/>
      <c r="C273" s="362"/>
      <c r="D273" s="362"/>
      <c r="E273" s="362"/>
      <c r="F273" s="362"/>
      <c r="G273" s="362"/>
      <c r="H273" s="350"/>
      <c r="I273" s="354"/>
      <c r="J273" s="353"/>
      <c r="K273" s="519"/>
      <c r="L273" s="353"/>
      <c r="M273" s="353"/>
      <c r="N273" s="363" t="s">
        <v>575</v>
      </c>
    </row>
    <row r="274" spans="1:14" ht="21" customHeight="1">
      <c r="A274" s="362"/>
      <c r="B274" s="362"/>
      <c r="C274" s="362"/>
      <c r="D274" s="362"/>
      <c r="E274" s="362"/>
      <c r="F274" s="362"/>
      <c r="G274" s="362"/>
      <c r="H274" s="350"/>
      <c r="I274" s="354"/>
      <c r="J274" s="353"/>
      <c r="K274" s="519"/>
      <c r="L274" s="353"/>
      <c r="M274" s="353"/>
      <c r="N274" s="363" t="s">
        <v>575</v>
      </c>
    </row>
    <row r="275" spans="1:14" ht="21" customHeight="1" thickBot="1">
      <c r="A275" s="362"/>
      <c r="B275" s="362"/>
      <c r="C275" s="362"/>
      <c r="D275" s="362"/>
      <c r="E275" s="362"/>
      <c r="F275" s="362"/>
      <c r="G275" s="362"/>
      <c r="H275" s="400"/>
      <c r="I275" s="370"/>
      <c r="J275" s="504"/>
      <c r="K275" s="504"/>
      <c r="L275" s="504"/>
      <c r="M275" s="504"/>
      <c r="N275" s="510" t="s">
        <v>575</v>
      </c>
    </row>
    <row r="276" spans="1:14" ht="21" customHeight="1" thickBot="1">
      <c r="A276" s="351" t="s">
        <v>801</v>
      </c>
      <c r="B276" s="480"/>
      <c r="C276" s="430"/>
      <c r="D276" s="430"/>
      <c r="E276" s="430"/>
      <c r="F276" s="430"/>
      <c r="G276" s="430"/>
      <c r="H276" s="350" t="s">
        <v>724</v>
      </c>
      <c r="I276" s="518">
        <f>SUM(I255:I275)</f>
        <v>300440</v>
      </c>
      <c r="J276" s="517">
        <f>SUM(J255:J275)</f>
        <v>254952</v>
      </c>
      <c r="K276" s="517">
        <f>SUM(K255:K275)</f>
        <v>0</v>
      </c>
      <c r="L276" s="517">
        <f>SUM(L255:L275)</f>
        <v>254952</v>
      </c>
      <c r="M276" s="517">
        <f>SUM(M255:M275)</f>
        <v>254882.61</v>
      </c>
      <c r="N276" s="393" t="s">
        <v>575</v>
      </c>
    </row>
    <row r="277" spans="1:10" ht="19.5" customHeight="1" thickTop="1">
      <c r="A277" s="331"/>
      <c r="B277" s="331"/>
      <c r="C277" s="331"/>
      <c r="D277" s="331"/>
      <c r="E277" s="331"/>
      <c r="F277" s="331"/>
      <c r="G277" s="331"/>
      <c r="H277" s="330"/>
      <c r="I277" s="501"/>
      <c r="J277" s="333" t="s">
        <v>800</v>
      </c>
    </row>
    <row r="278" spans="1:14" ht="18" customHeight="1">
      <c r="A278" s="332"/>
      <c r="B278" s="332"/>
      <c r="C278" s="332"/>
      <c r="D278" s="332"/>
      <c r="E278" s="332"/>
      <c r="F278" s="332"/>
      <c r="G278" s="332"/>
      <c r="H278" s="330"/>
      <c r="I278" s="334"/>
      <c r="J278" s="332"/>
      <c r="K278" s="332"/>
      <c r="L278" s="332"/>
      <c r="M278" s="332"/>
      <c r="N278" s="332"/>
    </row>
    <row r="279" spans="1:14" ht="33.75" customHeight="1" thickBot="1">
      <c r="A279" s="341"/>
      <c r="B279" s="341"/>
      <c r="C279" s="341"/>
      <c r="D279" s="341"/>
      <c r="E279" s="341"/>
      <c r="F279" s="341"/>
      <c r="G279" s="341"/>
      <c r="H279" s="392"/>
      <c r="I279" s="391" t="s">
        <v>585</v>
      </c>
      <c r="J279" s="341"/>
      <c r="K279" s="341"/>
      <c r="L279" s="341"/>
      <c r="M279" s="341"/>
      <c r="N279" s="341"/>
    </row>
    <row r="280" spans="1:14" ht="18" customHeight="1" thickBot="1" thickTop="1">
      <c r="A280" s="333" t="s">
        <v>584</v>
      </c>
      <c r="B280" s="332"/>
      <c r="C280" s="332"/>
      <c r="D280" s="332"/>
      <c r="E280" s="332"/>
      <c r="F280" s="332"/>
      <c r="G280" s="332"/>
      <c r="H280" s="371"/>
      <c r="I280" s="390" t="s">
        <v>372</v>
      </c>
      <c r="J280" s="387"/>
      <c r="K280" s="389"/>
      <c r="L280" s="388"/>
      <c r="M280" s="387" t="s">
        <v>1099</v>
      </c>
      <c r="N280" s="386"/>
    </row>
    <row r="281" spans="1:14" ht="18" customHeight="1" thickTop="1">
      <c r="A281" s="332"/>
      <c r="B281" s="332"/>
      <c r="C281" s="332"/>
      <c r="D281" s="332"/>
      <c r="E281" s="332"/>
      <c r="F281" s="332"/>
      <c r="G281" s="332"/>
      <c r="H281" s="371"/>
      <c r="I281" s="385"/>
      <c r="J281" s="458"/>
      <c r="K281" s="379" t="s">
        <v>1101</v>
      </c>
      <c r="L281" s="380" t="s">
        <v>1102</v>
      </c>
      <c r="M281" s="332"/>
      <c r="N281" s="383"/>
    </row>
    <row r="282" spans="1:14" ht="15.75" customHeight="1">
      <c r="A282" s="333" t="s">
        <v>799</v>
      </c>
      <c r="B282" s="333"/>
      <c r="C282" s="332"/>
      <c r="D282" s="332"/>
      <c r="E282" s="332"/>
      <c r="F282" s="332"/>
      <c r="G282" s="332"/>
      <c r="H282" s="382" t="s">
        <v>420</v>
      </c>
      <c r="I282" s="381" t="s">
        <v>1100</v>
      </c>
      <c r="J282" s="457" t="s">
        <v>1068</v>
      </c>
      <c r="K282" s="379" t="s">
        <v>583</v>
      </c>
      <c r="L282" s="380" t="s">
        <v>582</v>
      </c>
      <c r="M282" s="379" t="s">
        <v>368</v>
      </c>
      <c r="N282" s="378" t="s">
        <v>364</v>
      </c>
    </row>
    <row r="283" spans="1:14" ht="21.75" customHeight="1" thickBot="1">
      <c r="A283" s="341"/>
      <c r="B283" s="341"/>
      <c r="C283" s="339" t="s">
        <v>791</v>
      </c>
      <c r="D283" s="341"/>
      <c r="E283" s="341"/>
      <c r="F283" s="341"/>
      <c r="G283" s="341"/>
      <c r="H283" s="377"/>
      <c r="I283" s="376"/>
      <c r="J283" s="456"/>
      <c r="K283" s="373" t="s">
        <v>581</v>
      </c>
      <c r="L283" s="374" t="s">
        <v>580</v>
      </c>
      <c r="M283" s="373" t="s">
        <v>365</v>
      </c>
      <c r="N283" s="372"/>
    </row>
    <row r="284" spans="1:14" ht="19.5" customHeight="1" thickTop="1">
      <c r="A284" s="419"/>
      <c r="B284" s="351" t="s">
        <v>798</v>
      </c>
      <c r="C284" s="419"/>
      <c r="D284" s="419"/>
      <c r="E284" s="419"/>
      <c r="F284" s="419"/>
      <c r="G284" s="419"/>
      <c r="H284" s="350" t="s">
        <v>413</v>
      </c>
      <c r="I284" s="365" t="s">
        <v>575</v>
      </c>
      <c r="J284" s="365" t="s">
        <v>575</v>
      </c>
      <c r="K284" s="364" t="s">
        <v>575</v>
      </c>
      <c r="L284" s="364" t="s">
        <v>575</v>
      </c>
      <c r="M284" s="364" t="s">
        <v>575</v>
      </c>
      <c r="N284" s="363" t="s">
        <v>575</v>
      </c>
    </row>
    <row r="285" spans="1:14" ht="19.5" customHeight="1">
      <c r="A285" s="419"/>
      <c r="B285" s="419"/>
      <c r="C285" s="351" t="s">
        <v>588</v>
      </c>
      <c r="D285" s="419"/>
      <c r="E285" s="419"/>
      <c r="F285" s="419"/>
      <c r="G285" s="419"/>
      <c r="H285" s="350" t="s">
        <v>587</v>
      </c>
      <c r="I285" s="365"/>
      <c r="J285" s="365"/>
      <c r="K285" s="364" t="s">
        <v>575</v>
      </c>
      <c r="L285" s="364"/>
      <c r="M285" s="364"/>
      <c r="N285" s="363" t="s">
        <v>575</v>
      </c>
    </row>
    <row r="286" spans="1:14" ht="13.5" customHeight="1">
      <c r="A286" s="489"/>
      <c r="B286" s="489"/>
      <c r="C286" s="489" t="s">
        <v>795</v>
      </c>
      <c r="D286" s="489"/>
      <c r="E286" s="489"/>
      <c r="F286" s="489"/>
      <c r="G286" s="489"/>
      <c r="H286" s="345"/>
      <c r="I286" s="344"/>
      <c r="J286" s="344"/>
      <c r="K286" s="343"/>
      <c r="L286" s="343"/>
      <c r="M286" s="343"/>
      <c r="N286" s="342"/>
    </row>
    <row r="287" spans="1:14" ht="15" customHeight="1">
      <c r="A287" s="362"/>
      <c r="B287" s="362"/>
      <c r="C287" s="362"/>
      <c r="D287" s="362" t="s">
        <v>797</v>
      </c>
      <c r="E287" s="362"/>
      <c r="F287" s="362"/>
      <c r="G287" s="362"/>
      <c r="H287" s="350" t="s">
        <v>796</v>
      </c>
      <c r="I287" s="354"/>
      <c r="J287" s="354"/>
      <c r="K287" s="364" t="s">
        <v>575</v>
      </c>
      <c r="L287" s="353"/>
      <c r="M287" s="353"/>
      <c r="N287" s="363" t="s">
        <v>575</v>
      </c>
    </row>
    <row r="288" spans="1:14" ht="13.5" customHeight="1">
      <c r="A288" s="489"/>
      <c r="B288" s="489"/>
      <c r="C288" s="489" t="s">
        <v>795</v>
      </c>
      <c r="D288" s="489"/>
      <c r="E288" s="489"/>
      <c r="F288" s="489"/>
      <c r="G288" s="489"/>
      <c r="H288" s="345"/>
      <c r="I288" s="344"/>
      <c r="J288" s="344"/>
      <c r="K288" s="415"/>
      <c r="L288" s="343"/>
      <c r="M288" s="343"/>
      <c r="N288" s="507"/>
    </row>
    <row r="289" spans="1:14" ht="15" customHeight="1">
      <c r="A289" s="362"/>
      <c r="B289" s="362"/>
      <c r="C289" s="362"/>
      <c r="D289" s="362" t="s">
        <v>794</v>
      </c>
      <c r="E289" s="362"/>
      <c r="F289" s="362"/>
      <c r="G289" s="362"/>
      <c r="H289" s="350" t="s">
        <v>793</v>
      </c>
      <c r="I289" s="354"/>
      <c r="J289" s="354"/>
      <c r="K289" s="364" t="s">
        <v>575</v>
      </c>
      <c r="L289" s="353"/>
      <c r="M289" s="353"/>
      <c r="N289" s="363" t="s">
        <v>575</v>
      </c>
    </row>
    <row r="290" spans="1:14" ht="21" customHeight="1">
      <c r="A290" s="362"/>
      <c r="B290" s="362"/>
      <c r="C290" s="362"/>
      <c r="D290" s="362"/>
      <c r="E290" s="362"/>
      <c r="F290" s="362"/>
      <c r="G290" s="362"/>
      <c r="H290" s="350"/>
      <c r="I290" s="354"/>
      <c r="J290" s="354"/>
      <c r="K290" s="364" t="s">
        <v>575</v>
      </c>
      <c r="L290" s="353"/>
      <c r="M290" s="353"/>
      <c r="N290" s="363" t="s">
        <v>575</v>
      </c>
    </row>
    <row r="291" spans="1:14" ht="21" customHeight="1">
      <c r="A291" s="362"/>
      <c r="B291" s="362"/>
      <c r="C291" s="362"/>
      <c r="D291" s="362"/>
      <c r="E291" s="362"/>
      <c r="F291" s="362"/>
      <c r="G291" s="362"/>
      <c r="H291" s="350"/>
      <c r="I291" s="354"/>
      <c r="J291" s="354"/>
      <c r="K291" s="364" t="s">
        <v>575</v>
      </c>
      <c r="L291" s="353"/>
      <c r="M291" s="353"/>
      <c r="N291" s="363" t="s">
        <v>575</v>
      </c>
    </row>
    <row r="292" spans="1:14" ht="21" customHeight="1">
      <c r="A292" s="362"/>
      <c r="B292" s="362"/>
      <c r="C292" s="362"/>
      <c r="D292" s="362"/>
      <c r="E292" s="362"/>
      <c r="F292" s="362"/>
      <c r="G292" s="362"/>
      <c r="H292" s="350"/>
      <c r="I292" s="354"/>
      <c r="J292" s="354"/>
      <c r="K292" s="364" t="s">
        <v>575</v>
      </c>
      <c r="L292" s="353"/>
      <c r="M292" s="353"/>
      <c r="N292" s="363" t="s">
        <v>575</v>
      </c>
    </row>
    <row r="293" spans="1:14" ht="21" customHeight="1">
      <c r="A293" s="362"/>
      <c r="B293" s="362"/>
      <c r="C293" s="362"/>
      <c r="D293" s="362"/>
      <c r="E293" s="362"/>
      <c r="F293" s="362"/>
      <c r="G293" s="362"/>
      <c r="H293" s="350"/>
      <c r="I293" s="354"/>
      <c r="J293" s="354"/>
      <c r="K293" s="364" t="s">
        <v>575</v>
      </c>
      <c r="L293" s="353"/>
      <c r="M293" s="353"/>
      <c r="N293" s="363" t="s">
        <v>575</v>
      </c>
    </row>
    <row r="294" spans="1:14" ht="21" customHeight="1">
      <c r="A294" s="362"/>
      <c r="B294" s="362"/>
      <c r="C294" s="362"/>
      <c r="D294" s="362"/>
      <c r="E294" s="362"/>
      <c r="F294" s="362"/>
      <c r="G294" s="362"/>
      <c r="H294" s="350"/>
      <c r="I294" s="354"/>
      <c r="J294" s="354"/>
      <c r="K294" s="364" t="s">
        <v>575</v>
      </c>
      <c r="L294" s="353"/>
      <c r="M294" s="353"/>
      <c r="N294" s="363" t="s">
        <v>575</v>
      </c>
    </row>
    <row r="295" spans="1:14" ht="21" customHeight="1">
      <c r="A295" s="362"/>
      <c r="B295" s="362"/>
      <c r="C295" s="362"/>
      <c r="D295" s="362"/>
      <c r="E295" s="362"/>
      <c r="F295" s="362"/>
      <c r="G295" s="362"/>
      <c r="H295" s="350"/>
      <c r="I295" s="354"/>
      <c r="J295" s="353"/>
      <c r="K295" s="364" t="s">
        <v>575</v>
      </c>
      <c r="L295" s="353"/>
      <c r="M295" s="353"/>
      <c r="N295" s="363" t="s">
        <v>575</v>
      </c>
    </row>
    <row r="296" spans="1:14" ht="21" customHeight="1">
      <c r="A296" s="362"/>
      <c r="B296" s="362"/>
      <c r="C296" s="362"/>
      <c r="D296" s="362"/>
      <c r="E296" s="362"/>
      <c r="F296" s="362"/>
      <c r="G296" s="362"/>
      <c r="H296" s="350"/>
      <c r="I296" s="354"/>
      <c r="J296" s="353"/>
      <c r="K296" s="364" t="s">
        <v>575</v>
      </c>
      <c r="L296" s="353"/>
      <c r="M296" s="353"/>
      <c r="N296" s="363" t="s">
        <v>575</v>
      </c>
    </row>
    <row r="297" spans="1:14" ht="21" customHeight="1" thickBot="1">
      <c r="A297" s="419"/>
      <c r="B297" s="419"/>
      <c r="C297" s="419"/>
      <c r="D297" s="419"/>
      <c r="E297" s="419"/>
      <c r="F297" s="419"/>
      <c r="G297" s="419"/>
      <c r="H297" s="350"/>
      <c r="I297" s="354"/>
      <c r="J297" s="353"/>
      <c r="K297" s="364" t="s">
        <v>575</v>
      </c>
      <c r="L297" s="353"/>
      <c r="M297" s="353" t="s">
        <v>250</v>
      </c>
      <c r="N297" s="363" t="s">
        <v>575</v>
      </c>
    </row>
    <row r="298" spans="1:14" ht="15" customHeight="1">
      <c r="A298" s="484"/>
      <c r="B298" s="484"/>
      <c r="C298" s="493" t="s">
        <v>792</v>
      </c>
      <c r="D298" s="516"/>
      <c r="E298" s="484"/>
      <c r="F298" s="484"/>
      <c r="G298" s="484"/>
      <c r="H298" s="515"/>
      <c r="I298" s="360"/>
      <c r="J298" s="359"/>
      <c r="K298" s="514"/>
      <c r="L298" s="359"/>
      <c r="M298" s="359"/>
      <c r="N298" s="513"/>
    </row>
    <row r="299" spans="1:14" ht="15" customHeight="1" thickBot="1">
      <c r="A299" s="474"/>
      <c r="B299" s="474"/>
      <c r="C299" s="474"/>
      <c r="D299" s="512" t="s">
        <v>791</v>
      </c>
      <c r="E299" s="474"/>
      <c r="F299" s="474"/>
      <c r="G299" s="474"/>
      <c r="H299" s="511" t="s">
        <v>721</v>
      </c>
      <c r="I299" s="349">
        <f>SUM(I285:I297)</f>
        <v>0</v>
      </c>
      <c r="J299" s="348">
        <f>SUM(J285:J297)</f>
        <v>0</v>
      </c>
      <c r="K299" s="407" t="s">
        <v>575</v>
      </c>
      <c r="L299" s="348">
        <f>SUM(L285:L297)</f>
        <v>0</v>
      </c>
      <c r="M299" s="348">
        <f>SUM(M285:M297)</f>
        <v>0</v>
      </c>
      <c r="N299" s="510" t="s">
        <v>575</v>
      </c>
    </row>
    <row r="300" spans="1:14" ht="21" customHeight="1">
      <c r="A300" s="351" t="s">
        <v>790</v>
      </c>
      <c r="B300" s="419"/>
      <c r="C300" s="419"/>
      <c r="D300" s="419"/>
      <c r="E300" s="419"/>
      <c r="F300" s="419"/>
      <c r="G300" s="419"/>
      <c r="H300" s="350" t="s">
        <v>718</v>
      </c>
      <c r="I300" s="354"/>
      <c r="J300" s="353"/>
      <c r="K300" s="398"/>
      <c r="L300" s="353"/>
      <c r="M300" s="353"/>
      <c r="N300" s="509"/>
    </row>
    <row r="301" spans="1:14" ht="15" customHeight="1">
      <c r="A301" s="333" t="s">
        <v>789</v>
      </c>
      <c r="B301" s="346"/>
      <c r="C301" s="346"/>
      <c r="D301" s="346"/>
      <c r="E301" s="346"/>
      <c r="F301" s="346"/>
      <c r="G301" s="346"/>
      <c r="H301" s="345"/>
      <c r="I301" s="344"/>
      <c r="J301" s="343"/>
      <c r="K301" s="508"/>
      <c r="L301" s="343"/>
      <c r="M301" s="343"/>
      <c r="N301" s="507"/>
    </row>
    <row r="302" spans="1:14" ht="15.75" customHeight="1">
      <c r="A302" s="419"/>
      <c r="B302" s="362"/>
      <c r="C302" s="351" t="s">
        <v>788</v>
      </c>
      <c r="D302" s="419"/>
      <c r="E302" s="419"/>
      <c r="F302" s="419"/>
      <c r="G302" s="419"/>
      <c r="H302" s="350" t="s">
        <v>709</v>
      </c>
      <c r="I302" s="354"/>
      <c r="J302" s="353"/>
      <c r="K302" s="364" t="s">
        <v>575</v>
      </c>
      <c r="L302" s="353"/>
      <c r="M302" s="353"/>
      <c r="N302" s="363" t="s">
        <v>575</v>
      </c>
    </row>
    <row r="303" spans="1:14" ht="15" customHeight="1">
      <c r="A303" s="419"/>
      <c r="B303" s="419"/>
      <c r="C303" s="419"/>
      <c r="D303" s="419"/>
      <c r="E303" s="419"/>
      <c r="F303" s="419"/>
      <c r="G303" s="419"/>
      <c r="H303" s="350"/>
      <c r="I303" s="354"/>
      <c r="J303" s="353"/>
      <c r="K303" s="364" t="s">
        <v>575</v>
      </c>
      <c r="L303" s="353"/>
      <c r="M303" s="353"/>
      <c r="N303" s="363" t="s">
        <v>575</v>
      </c>
    </row>
    <row r="304" spans="1:14" ht="15" customHeight="1">
      <c r="A304" s="333" t="s">
        <v>787</v>
      </c>
      <c r="B304" s="333"/>
      <c r="C304" s="333"/>
      <c r="D304" s="346"/>
      <c r="E304" s="346"/>
      <c r="F304" s="346"/>
      <c r="G304" s="346"/>
      <c r="H304" s="345"/>
      <c r="I304" s="344"/>
      <c r="J304" s="343"/>
      <c r="K304" s="508"/>
      <c r="L304" s="343"/>
      <c r="M304" s="343"/>
      <c r="N304" s="507"/>
    </row>
    <row r="305" spans="1:14" ht="13.5" customHeight="1">
      <c r="A305" s="351"/>
      <c r="B305" s="351"/>
      <c r="C305" s="351" t="s">
        <v>786</v>
      </c>
      <c r="D305" s="419"/>
      <c r="E305" s="419"/>
      <c r="F305" s="419"/>
      <c r="G305" s="419"/>
      <c r="H305" s="350" t="s">
        <v>715</v>
      </c>
      <c r="I305" s="354"/>
      <c r="J305" s="353"/>
      <c r="K305" s="364" t="s">
        <v>575</v>
      </c>
      <c r="L305" s="353"/>
      <c r="M305" s="353"/>
      <c r="N305" s="363" t="s">
        <v>575</v>
      </c>
    </row>
    <row r="306" spans="1:14" ht="13.5" customHeight="1" thickBot="1">
      <c r="A306" s="351"/>
      <c r="B306" s="351"/>
      <c r="C306" s="351"/>
      <c r="D306" s="419"/>
      <c r="E306" s="419"/>
      <c r="F306" s="419"/>
      <c r="G306" s="419"/>
      <c r="H306" s="350"/>
      <c r="I306" s="354"/>
      <c r="J306" s="353"/>
      <c r="K306" s="506" t="s">
        <v>575</v>
      </c>
      <c r="L306" s="353"/>
      <c r="M306" s="353"/>
      <c r="N306" s="363" t="s">
        <v>575</v>
      </c>
    </row>
    <row r="307" spans="1:14" ht="15.75" customHeight="1">
      <c r="A307" s="333" t="s">
        <v>785</v>
      </c>
      <c r="B307" s="333"/>
      <c r="C307" s="333"/>
      <c r="D307" s="346"/>
      <c r="E307" s="346"/>
      <c r="F307" s="346"/>
      <c r="G307" s="346"/>
      <c r="H307" s="345"/>
      <c r="I307" s="505"/>
      <c r="J307" s="503"/>
      <c r="K307" s="504"/>
      <c r="L307" s="503"/>
      <c r="M307" s="503"/>
      <c r="N307" s="358"/>
    </row>
    <row r="308" spans="1:14" ht="15.75" customHeight="1" thickBot="1">
      <c r="A308" s="339"/>
      <c r="B308" s="339"/>
      <c r="C308" s="339" t="s">
        <v>784</v>
      </c>
      <c r="D308" s="502"/>
      <c r="E308" s="502"/>
      <c r="F308" s="502"/>
      <c r="G308" s="397"/>
      <c r="H308" s="338" t="s">
        <v>783</v>
      </c>
      <c r="I308" s="337">
        <f aca="true" t="shared" si="9" ref="I308:N308">I188+I247+I276+I299+I300+I302+I305</f>
        <v>403497.4</v>
      </c>
      <c r="J308" s="336">
        <f t="shared" si="9"/>
        <v>295092.73</v>
      </c>
      <c r="K308" s="336">
        <f t="shared" si="9"/>
        <v>0</v>
      </c>
      <c r="L308" s="336">
        <f>L188+L247+L276+L299+L300+L302+L305</f>
        <v>295092.73</v>
      </c>
      <c r="M308" s="336">
        <f t="shared" si="9"/>
        <v>295023.33999999997</v>
      </c>
      <c r="N308" s="335">
        <f t="shared" si="9"/>
        <v>0</v>
      </c>
    </row>
    <row r="309" spans="1:10" ht="19.5" customHeight="1" thickTop="1">
      <c r="A309" s="331"/>
      <c r="B309" s="331"/>
      <c r="C309" s="331"/>
      <c r="D309" s="331"/>
      <c r="E309" s="331"/>
      <c r="F309" s="331"/>
      <c r="G309" s="331"/>
      <c r="H309" s="330"/>
      <c r="I309" s="501"/>
      <c r="J309" s="333" t="s">
        <v>782</v>
      </c>
    </row>
    <row r="310" spans="1:8" ht="9.75" customHeight="1">
      <c r="A310" s="331"/>
      <c r="B310" s="331"/>
      <c r="C310" s="331"/>
      <c r="D310" s="331"/>
      <c r="E310" s="331"/>
      <c r="F310" s="331"/>
      <c r="G310" s="331"/>
      <c r="H310" s="330"/>
    </row>
    <row r="311" spans="1:14" ht="30" customHeight="1" thickBot="1">
      <c r="A311" s="332"/>
      <c r="B311" s="332"/>
      <c r="C311" s="332"/>
      <c r="D311" s="332"/>
      <c r="E311" s="332"/>
      <c r="F311" s="332"/>
      <c r="G311" s="332"/>
      <c r="H311" s="330"/>
      <c r="I311" s="391" t="s">
        <v>585</v>
      </c>
      <c r="J311" s="341"/>
      <c r="K311" s="341"/>
      <c r="L311" s="341"/>
      <c r="M311" s="341"/>
      <c r="N311" s="341"/>
    </row>
    <row r="312" spans="1:14" ht="18" customHeight="1" thickBot="1" thickTop="1">
      <c r="A312" s="460" t="s">
        <v>584</v>
      </c>
      <c r="B312" s="500"/>
      <c r="C312" s="500"/>
      <c r="D312" s="500"/>
      <c r="E312" s="500"/>
      <c r="F312" s="500"/>
      <c r="G312" s="500"/>
      <c r="H312" s="459"/>
      <c r="I312" s="390" t="s">
        <v>372</v>
      </c>
      <c r="J312" s="387"/>
      <c r="K312" s="389"/>
      <c r="L312" s="388"/>
      <c r="M312" s="387" t="s">
        <v>1099</v>
      </c>
      <c r="N312" s="386"/>
    </row>
    <row r="313" spans="1:14" ht="18" customHeight="1" thickTop="1">
      <c r="A313" s="332"/>
      <c r="B313" s="332"/>
      <c r="C313" s="332"/>
      <c r="D313" s="332"/>
      <c r="E313" s="332"/>
      <c r="F313" s="332"/>
      <c r="G313" s="332"/>
      <c r="H313" s="368"/>
      <c r="I313" s="385"/>
      <c r="J313" s="458"/>
      <c r="K313" s="379" t="s">
        <v>1101</v>
      </c>
      <c r="L313" s="380" t="s">
        <v>1102</v>
      </c>
      <c r="M313" s="332"/>
      <c r="N313" s="383"/>
    </row>
    <row r="314" spans="1:14" ht="18" customHeight="1">
      <c r="A314" s="332"/>
      <c r="B314" s="332"/>
      <c r="C314" s="332"/>
      <c r="D314" s="332"/>
      <c r="E314" s="332"/>
      <c r="F314" s="332"/>
      <c r="G314" s="332"/>
      <c r="H314" s="382" t="s">
        <v>420</v>
      </c>
      <c r="I314" s="381" t="s">
        <v>1100</v>
      </c>
      <c r="J314" s="457" t="s">
        <v>1068</v>
      </c>
      <c r="K314" s="379" t="s">
        <v>583</v>
      </c>
      <c r="L314" s="380" t="s">
        <v>582</v>
      </c>
      <c r="M314" s="379" t="s">
        <v>368</v>
      </c>
      <c r="N314" s="378" t="s">
        <v>364</v>
      </c>
    </row>
    <row r="315" spans="1:14" ht="18" customHeight="1" thickBot="1">
      <c r="A315" s="332"/>
      <c r="B315" s="332"/>
      <c r="C315" s="332"/>
      <c r="D315" s="332"/>
      <c r="E315" s="332"/>
      <c r="F315" s="332"/>
      <c r="G315" s="332"/>
      <c r="H315" s="368"/>
      <c r="I315" s="376"/>
      <c r="J315" s="456"/>
      <c r="K315" s="373" t="s">
        <v>581</v>
      </c>
      <c r="L315" s="374" t="s">
        <v>580</v>
      </c>
      <c r="M315" s="373" t="s">
        <v>365</v>
      </c>
      <c r="N315" s="372"/>
    </row>
    <row r="316" spans="1:14" ht="18" customHeight="1" thickTop="1">
      <c r="A316" s="460" t="s">
        <v>781</v>
      </c>
      <c r="B316" s="460"/>
      <c r="C316" s="460"/>
      <c r="D316" s="460"/>
      <c r="E316" s="460"/>
      <c r="F316" s="460"/>
      <c r="G316" s="460"/>
      <c r="H316" s="499"/>
      <c r="I316" s="498"/>
      <c r="J316" s="495"/>
      <c r="K316" s="497"/>
      <c r="L316" s="496"/>
      <c r="M316" s="495"/>
      <c r="N316" s="494"/>
    </row>
    <row r="317" spans="1:14" ht="15.75" customHeight="1">
      <c r="A317" s="351"/>
      <c r="B317" s="351" t="s">
        <v>780</v>
      </c>
      <c r="C317" s="351"/>
      <c r="D317" s="351"/>
      <c r="E317" s="351"/>
      <c r="F317" s="351"/>
      <c r="G317" s="351"/>
      <c r="H317" s="429" t="s">
        <v>413</v>
      </c>
      <c r="I317" s="453" t="s">
        <v>575</v>
      </c>
      <c r="J317" s="451" t="s">
        <v>575</v>
      </c>
      <c r="K317" s="433" t="s">
        <v>575</v>
      </c>
      <c r="L317" s="491" t="s">
        <v>575</v>
      </c>
      <c r="M317" s="451" t="s">
        <v>575</v>
      </c>
      <c r="N317" s="490" t="s">
        <v>575</v>
      </c>
    </row>
    <row r="318" spans="1:14" ht="18" customHeight="1">
      <c r="A318" s="351" t="s">
        <v>779</v>
      </c>
      <c r="B318" s="480"/>
      <c r="C318" s="351"/>
      <c r="D318" s="351"/>
      <c r="E318" s="351"/>
      <c r="F318" s="351"/>
      <c r="G318" s="430"/>
      <c r="H318" s="429" t="s">
        <v>413</v>
      </c>
      <c r="I318" s="453" t="s">
        <v>575</v>
      </c>
      <c r="J318" s="451" t="s">
        <v>575</v>
      </c>
      <c r="K318" s="433" t="s">
        <v>575</v>
      </c>
      <c r="L318" s="491" t="s">
        <v>575</v>
      </c>
      <c r="M318" s="451" t="s">
        <v>575</v>
      </c>
      <c r="N318" s="490" t="s">
        <v>575</v>
      </c>
    </row>
    <row r="319" spans="1:14" ht="24" customHeight="1">
      <c r="A319" s="430"/>
      <c r="B319" s="430"/>
      <c r="C319" s="362" t="s">
        <v>778</v>
      </c>
      <c r="D319" s="430"/>
      <c r="E319" s="430"/>
      <c r="F319" s="430"/>
      <c r="G319" s="430"/>
      <c r="H319" s="429" t="s">
        <v>777</v>
      </c>
      <c r="I319" s="453"/>
      <c r="J319" s="451"/>
      <c r="K319" s="433"/>
      <c r="L319" s="491"/>
      <c r="M319" s="451"/>
      <c r="N319" s="490" t="s">
        <v>575</v>
      </c>
    </row>
    <row r="320" spans="1:14" ht="18.75" customHeight="1">
      <c r="A320" s="430"/>
      <c r="B320" s="430"/>
      <c r="C320" s="362" t="s">
        <v>776</v>
      </c>
      <c r="D320" s="430"/>
      <c r="E320" s="430"/>
      <c r="F320" s="430"/>
      <c r="G320" s="430"/>
      <c r="H320" s="429" t="s">
        <v>775</v>
      </c>
      <c r="I320" s="453"/>
      <c r="J320" s="451"/>
      <c r="K320" s="433"/>
      <c r="L320" s="491"/>
      <c r="M320" s="451"/>
      <c r="N320" s="490" t="s">
        <v>575</v>
      </c>
    </row>
    <row r="321" spans="1:14" ht="21" customHeight="1">
      <c r="A321" s="430"/>
      <c r="B321" s="430"/>
      <c r="C321" s="362" t="s">
        <v>774</v>
      </c>
      <c r="D321" s="430"/>
      <c r="E321" s="430"/>
      <c r="F321" s="430"/>
      <c r="G321" s="430"/>
      <c r="H321" s="429" t="s">
        <v>773</v>
      </c>
      <c r="I321" s="453"/>
      <c r="J321" s="451"/>
      <c r="K321" s="433"/>
      <c r="L321" s="491"/>
      <c r="M321" s="451"/>
      <c r="N321" s="490" t="s">
        <v>575</v>
      </c>
    </row>
    <row r="322" spans="1:14" ht="18.75" customHeight="1">
      <c r="A322" s="430"/>
      <c r="B322" s="430"/>
      <c r="C322" s="362" t="s">
        <v>772</v>
      </c>
      <c r="D322" s="430"/>
      <c r="E322" s="430"/>
      <c r="F322" s="430"/>
      <c r="G322" s="430"/>
      <c r="H322" s="429" t="s">
        <v>771</v>
      </c>
      <c r="I322" s="453"/>
      <c r="J322" s="451"/>
      <c r="K322" s="433"/>
      <c r="L322" s="491"/>
      <c r="M322" s="451"/>
      <c r="N322" s="490" t="s">
        <v>575</v>
      </c>
    </row>
    <row r="323" spans="1:14" ht="13.5" customHeight="1" thickBot="1">
      <c r="A323" s="332"/>
      <c r="B323" s="332"/>
      <c r="C323" s="489"/>
      <c r="D323" s="332"/>
      <c r="E323" s="332"/>
      <c r="F323" s="332"/>
      <c r="G323" s="332"/>
      <c r="H323" s="368"/>
      <c r="I323" s="488"/>
      <c r="J323" s="486"/>
      <c r="K323" s="443"/>
      <c r="L323" s="487"/>
      <c r="M323" s="486"/>
      <c r="N323" s="479" t="s">
        <v>575</v>
      </c>
    </row>
    <row r="324" spans="1:14" ht="16.5" customHeight="1">
      <c r="A324" s="493"/>
      <c r="B324" s="493" t="s">
        <v>770</v>
      </c>
      <c r="C324" s="493"/>
      <c r="D324" s="493"/>
      <c r="E324" s="493"/>
      <c r="F324" s="493"/>
      <c r="G324" s="493"/>
      <c r="H324" s="492"/>
      <c r="I324" s="485"/>
      <c r="J324" s="482"/>
      <c r="K324" s="484"/>
      <c r="L324" s="483"/>
      <c r="M324" s="482" t="s">
        <v>250</v>
      </c>
      <c r="N324" s="481"/>
    </row>
    <row r="325" spans="1:14" ht="16.5" customHeight="1" thickBot="1">
      <c r="A325" s="351"/>
      <c r="B325" s="351"/>
      <c r="C325" s="351" t="s">
        <v>769</v>
      </c>
      <c r="D325" s="351"/>
      <c r="E325" s="351"/>
      <c r="F325" s="351"/>
      <c r="G325" s="351"/>
      <c r="H325" s="429" t="s">
        <v>768</v>
      </c>
      <c r="I325" s="464">
        <f>SUM(I319:I322)</f>
        <v>0</v>
      </c>
      <c r="J325" s="478">
        <f>SUM(J319:J322)</f>
        <v>0</v>
      </c>
      <c r="K325" s="478">
        <f>SUM(K319:K322)</f>
        <v>0</v>
      </c>
      <c r="L325" s="478">
        <f>SUM(L319:L322)</f>
        <v>0</v>
      </c>
      <c r="M325" s="478">
        <f>SUM(M319:M322)</f>
        <v>0</v>
      </c>
      <c r="N325" s="463" t="s">
        <v>575</v>
      </c>
    </row>
    <row r="326" spans="1:14" ht="16.5" customHeight="1">
      <c r="A326" s="333" t="s">
        <v>767</v>
      </c>
      <c r="B326" s="461"/>
      <c r="C326" s="333"/>
      <c r="D326" s="333"/>
      <c r="E326" s="333"/>
      <c r="F326" s="333"/>
      <c r="G326" s="333"/>
      <c r="H326" s="368"/>
      <c r="I326" s="470"/>
      <c r="J326" s="468"/>
      <c r="K326" s="346"/>
      <c r="L326" s="469"/>
      <c r="M326" s="468"/>
      <c r="N326" s="467"/>
    </row>
    <row r="327" spans="1:14" ht="16.5" customHeight="1">
      <c r="A327" s="351"/>
      <c r="B327" s="351"/>
      <c r="C327" s="351" t="s">
        <v>766</v>
      </c>
      <c r="D327" s="351"/>
      <c r="E327" s="351"/>
      <c r="F327" s="351"/>
      <c r="G327" s="351"/>
      <c r="H327" s="429" t="s">
        <v>413</v>
      </c>
      <c r="I327" s="453" t="s">
        <v>575</v>
      </c>
      <c r="J327" s="451" t="s">
        <v>575</v>
      </c>
      <c r="K327" s="433" t="s">
        <v>575</v>
      </c>
      <c r="L327" s="491" t="s">
        <v>575</v>
      </c>
      <c r="M327" s="451" t="s">
        <v>575</v>
      </c>
      <c r="N327" s="490" t="s">
        <v>575</v>
      </c>
    </row>
    <row r="328" spans="1:14" ht="21.75" customHeight="1">
      <c r="A328" s="430"/>
      <c r="B328" s="430"/>
      <c r="C328" s="362"/>
      <c r="D328" s="362" t="s">
        <v>765</v>
      </c>
      <c r="E328" s="430"/>
      <c r="F328" s="430"/>
      <c r="G328" s="430"/>
      <c r="H328" s="429" t="s">
        <v>764</v>
      </c>
      <c r="I328" s="453"/>
      <c r="J328" s="451"/>
      <c r="K328" s="433" t="s">
        <v>575</v>
      </c>
      <c r="L328" s="491"/>
      <c r="M328" s="451"/>
      <c r="N328" s="490" t="s">
        <v>575</v>
      </c>
    </row>
    <row r="329" spans="1:14" ht="13.5" customHeight="1">
      <c r="A329" s="332"/>
      <c r="B329" s="332"/>
      <c r="C329" s="489"/>
      <c r="D329" s="489" t="s">
        <v>763</v>
      </c>
      <c r="E329" s="332"/>
      <c r="F329" s="332"/>
      <c r="G329" s="332"/>
      <c r="H329" s="368"/>
      <c r="I329" s="488"/>
      <c r="J329" s="486"/>
      <c r="K329" s="443"/>
      <c r="L329" s="487"/>
      <c r="M329" s="486"/>
      <c r="N329" s="479"/>
    </row>
    <row r="330" spans="1:14" ht="13.5" customHeight="1" thickBot="1">
      <c r="A330" s="430"/>
      <c r="B330" s="430"/>
      <c r="C330" s="362"/>
      <c r="D330" s="362" t="s">
        <v>762</v>
      </c>
      <c r="E330" s="430"/>
      <c r="F330" s="430"/>
      <c r="G330" s="430"/>
      <c r="H330" s="429" t="s">
        <v>761</v>
      </c>
      <c r="I330" s="488"/>
      <c r="J330" s="486"/>
      <c r="K330" s="443"/>
      <c r="L330" s="487"/>
      <c r="M330" s="486"/>
      <c r="N330" s="479" t="s">
        <v>575</v>
      </c>
    </row>
    <row r="331" spans="1:14" ht="16.5" customHeight="1">
      <c r="A331" s="333"/>
      <c r="B331" s="333" t="s">
        <v>760</v>
      </c>
      <c r="C331" s="331"/>
      <c r="D331" s="331"/>
      <c r="E331" s="333"/>
      <c r="F331" s="333"/>
      <c r="G331" s="333"/>
      <c r="H331" s="368"/>
      <c r="I331" s="485"/>
      <c r="J331" s="482"/>
      <c r="K331" s="484"/>
      <c r="L331" s="483"/>
      <c r="M331" s="482"/>
      <c r="N331" s="481"/>
    </row>
    <row r="332" spans="1:14" ht="16.5" customHeight="1" thickBot="1">
      <c r="A332" s="351"/>
      <c r="B332" s="351"/>
      <c r="C332" s="351" t="s">
        <v>759</v>
      </c>
      <c r="D332" s="480"/>
      <c r="E332" s="351"/>
      <c r="F332" s="351"/>
      <c r="G332" s="351"/>
      <c r="H332" s="429" t="s">
        <v>758</v>
      </c>
      <c r="I332" s="464">
        <f>SUM(I328:I330)</f>
        <v>0</v>
      </c>
      <c r="J332" s="478">
        <f>SUM(J328:J330)</f>
        <v>0</v>
      </c>
      <c r="K332" s="478">
        <f>SUM(K328:K330)</f>
        <v>0</v>
      </c>
      <c r="L332" s="478">
        <f>SUM(L328:L330)</f>
        <v>0</v>
      </c>
      <c r="M332" s="478">
        <f>SUM(M328:M330)</f>
        <v>0</v>
      </c>
      <c r="N332" s="463" t="s">
        <v>575</v>
      </c>
    </row>
    <row r="333" spans="1:14" ht="16.5" customHeight="1">
      <c r="A333" s="461" t="s">
        <v>757</v>
      </c>
      <c r="B333" s="461"/>
      <c r="C333" s="461"/>
      <c r="D333" s="333"/>
      <c r="E333" s="333"/>
      <c r="F333" s="333"/>
      <c r="G333" s="333"/>
      <c r="H333" s="368"/>
      <c r="I333" s="470"/>
      <c r="J333" s="468"/>
      <c r="K333" s="346"/>
      <c r="L333" s="469"/>
      <c r="M333" s="468"/>
      <c r="N333" s="479"/>
    </row>
    <row r="334" spans="1:14" ht="16.5" customHeight="1" thickBot="1">
      <c r="A334" s="351"/>
      <c r="B334" s="351"/>
      <c r="C334" s="465" t="s">
        <v>756</v>
      </c>
      <c r="D334" s="351"/>
      <c r="E334" s="351"/>
      <c r="F334" s="351"/>
      <c r="G334" s="351"/>
      <c r="H334" s="429" t="s">
        <v>755</v>
      </c>
      <c r="I334" s="464">
        <f>I325+I332</f>
        <v>0</v>
      </c>
      <c r="J334" s="478">
        <f>J325+J332</f>
        <v>0</v>
      </c>
      <c r="K334" s="478">
        <f>K325+K332</f>
        <v>0</v>
      </c>
      <c r="L334" s="478">
        <f>L325+L332</f>
        <v>0</v>
      </c>
      <c r="M334" s="478">
        <f>M325+M332</f>
        <v>0</v>
      </c>
      <c r="N334" s="463" t="s">
        <v>575</v>
      </c>
    </row>
    <row r="335" spans="1:14" ht="18" customHeight="1">
      <c r="A335" s="333" t="s">
        <v>754</v>
      </c>
      <c r="B335" s="461"/>
      <c r="C335" s="333"/>
      <c r="D335" s="333"/>
      <c r="E335" s="333"/>
      <c r="F335" s="333"/>
      <c r="G335" s="333"/>
      <c r="H335" s="368"/>
      <c r="I335" s="470"/>
      <c r="J335" s="468"/>
      <c r="K335" s="346"/>
      <c r="L335" s="469"/>
      <c r="M335" s="468"/>
      <c r="N335" s="467"/>
    </row>
    <row r="336" spans="1:14" ht="18" customHeight="1">
      <c r="A336" s="351"/>
      <c r="B336" s="351" t="s">
        <v>753</v>
      </c>
      <c r="C336" s="351"/>
      <c r="D336" s="351"/>
      <c r="E336" s="351"/>
      <c r="F336" s="351"/>
      <c r="G336" s="351"/>
      <c r="H336" s="429" t="s">
        <v>752</v>
      </c>
      <c r="I336" s="454">
        <f aca="true" t="shared" si="10" ref="I336:N336">I308+I334</f>
        <v>403497.4</v>
      </c>
      <c r="J336" s="477">
        <f t="shared" si="10"/>
        <v>295092.73</v>
      </c>
      <c r="K336" s="477">
        <f t="shared" si="10"/>
        <v>0</v>
      </c>
      <c r="L336" s="477">
        <f t="shared" si="10"/>
        <v>295092.73</v>
      </c>
      <c r="M336" s="477">
        <f t="shared" si="10"/>
        <v>295023.33999999997</v>
      </c>
      <c r="N336" s="476">
        <f t="shared" si="10"/>
        <v>0</v>
      </c>
    </row>
    <row r="337" spans="1:14" ht="13.5" customHeight="1" thickBot="1">
      <c r="A337" s="351"/>
      <c r="B337" s="351"/>
      <c r="C337" s="351"/>
      <c r="D337" s="351"/>
      <c r="E337" s="351"/>
      <c r="F337" s="351"/>
      <c r="G337" s="351"/>
      <c r="H337" s="429"/>
      <c r="I337" s="475"/>
      <c r="J337" s="472"/>
      <c r="K337" s="474"/>
      <c r="L337" s="473"/>
      <c r="M337" s="472"/>
      <c r="N337" s="471"/>
    </row>
    <row r="338" spans="1:14" ht="15" customHeight="1">
      <c r="A338" s="333" t="s">
        <v>751</v>
      </c>
      <c r="B338" s="461"/>
      <c r="C338" s="333"/>
      <c r="D338" s="333"/>
      <c r="E338" s="333"/>
      <c r="F338" s="333"/>
      <c r="G338" s="333"/>
      <c r="H338" s="368"/>
      <c r="I338" s="470"/>
      <c r="J338" s="468"/>
      <c r="K338" s="346"/>
      <c r="L338" s="469"/>
      <c r="M338" s="468"/>
      <c r="N338" s="467"/>
    </row>
    <row r="339" spans="1:14" ht="15" customHeight="1" thickBot="1">
      <c r="A339" s="351"/>
      <c r="B339" s="351"/>
      <c r="C339" s="351" t="s">
        <v>750</v>
      </c>
      <c r="D339" s="351"/>
      <c r="E339" s="351"/>
      <c r="F339" s="351"/>
      <c r="G339" s="351"/>
      <c r="H339" s="429" t="s">
        <v>749</v>
      </c>
      <c r="I339" s="428">
        <f>'Sheet 12-19 (incap)'!$I$330+I336</f>
        <v>3160941.4</v>
      </c>
      <c r="J339" s="428">
        <f>J336+'Sheet 12-19 (incap)'!$J$330</f>
        <v>3071275.73</v>
      </c>
      <c r="K339" s="428">
        <f>K336+'Sheet 12-19 (incap)'!$K$330</f>
        <v>0</v>
      </c>
      <c r="L339" s="426">
        <f>L336+'Sheet 12-19 (incap)'!$L$330</f>
        <v>3071275.7300000004</v>
      </c>
      <c r="M339" s="426">
        <f>M336+'Sheet 12-19 (incap)'!$M$330</f>
        <v>2854263.9499999993</v>
      </c>
      <c r="N339" s="466">
        <f>N336+'Sheet 12-19 (incap)'!$N$330</f>
        <v>216942.39000000013</v>
      </c>
    </row>
    <row r="340" spans="1:14" ht="21.75" customHeight="1" thickBot="1">
      <c r="A340" s="351" t="s">
        <v>748</v>
      </c>
      <c r="B340" s="465"/>
      <c r="C340" s="351"/>
      <c r="D340" s="351"/>
      <c r="E340" s="351"/>
      <c r="F340" s="351"/>
      <c r="G340" s="351"/>
      <c r="H340" s="429" t="s">
        <v>706</v>
      </c>
      <c r="I340" s="464">
        <v>175304.37</v>
      </c>
      <c r="J340" s="464">
        <v>169373.69</v>
      </c>
      <c r="K340" s="818" t="s">
        <v>575</v>
      </c>
      <c r="L340" s="464">
        <v>169373.69</v>
      </c>
      <c r="M340" s="464">
        <v>169373.69</v>
      </c>
      <c r="N340" s="463" t="s">
        <v>575</v>
      </c>
    </row>
    <row r="341" spans="1:16" ht="22.5" customHeight="1" thickBot="1">
      <c r="A341" s="339" t="s">
        <v>747</v>
      </c>
      <c r="B341" s="339"/>
      <c r="C341" s="339"/>
      <c r="D341" s="339"/>
      <c r="E341" s="339"/>
      <c r="F341" s="339"/>
      <c r="G341" s="339"/>
      <c r="H341" s="424" t="s">
        <v>704</v>
      </c>
      <c r="I341" s="423">
        <f aca="true" t="shared" si="11" ref="I341:N341">I340+I339</f>
        <v>3336245.77</v>
      </c>
      <c r="J341" s="422">
        <f t="shared" si="11"/>
        <v>3240649.42</v>
      </c>
      <c r="K341" s="422">
        <f t="shared" si="11"/>
        <v>0</v>
      </c>
      <c r="L341" s="422">
        <f t="shared" si="11"/>
        <v>3240649.4200000004</v>
      </c>
      <c r="M341" s="422">
        <f>M340+M339</f>
        <v>3023637.639999999</v>
      </c>
      <c r="N341" s="421">
        <f t="shared" si="11"/>
        <v>216942.39000000013</v>
      </c>
      <c r="P341" s="446"/>
    </row>
    <row r="342" spans="1:14" ht="24" customHeight="1" thickTop="1">
      <c r="A342" s="332"/>
      <c r="B342" s="332"/>
      <c r="C342" s="332"/>
      <c r="D342" s="332"/>
      <c r="E342" s="332"/>
      <c r="F342" s="332"/>
      <c r="G342" s="332"/>
      <c r="H342" s="330"/>
      <c r="I342" s="334"/>
      <c r="J342" s="379" t="s">
        <v>746</v>
      </c>
      <c r="K342" s="332"/>
      <c r="L342" s="332"/>
      <c r="M342" s="332"/>
      <c r="N342" s="332"/>
    </row>
    <row r="343" spans="1:14" ht="9.75" customHeight="1">
      <c r="A343" s="332"/>
      <c r="B343" s="332"/>
      <c r="C343" s="332"/>
      <c r="D343" s="332"/>
      <c r="E343" s="332"/>
      <c r="F343" s="332"/>
      <c r="G343" s="332"/>
      <c r="H343" s="330"/>
      <c r="I343" s="334"/>
      <c r="J343" s="332"/>
      <c r="K343" s="332"/>
      <c r="L343" s="332"/>
      <c r="M343" s="332"/>
      <c r="N343" s="332"/>
    </row>
    <row r="344" spans="1:256" ht="33.75" customHeight="1" thickBot="1">
      <c r="A344" s="333"/>
      <c r="B344" s="333"/>
      <c r="C344" s="333"/>
      <c r="D344" s="333"/>
      <c r="E344" s="333"/>
      <c r="F344" s="333"/>
      <c r="G344" s="333"/>
      <c r="H344" s="367"/>
      <c r="I344" s="391" t="s">
        <v>585</v>
      </c>
      <c r="J344" s="341"/>
      <c r="K344" s="341"/>
      <c r="L344" s="341"/>
      <c r="M344" s="341"/>
      <c r="N344" s="341"/>
      <c r="O344" s="461"/>
      <c r="P344" s="461"/>
      <c r="Q344" s="461"/>
      <c r="R344" s="461"/>
      <c r="S344" s="461"/>
      <c r="T344" s="461"/>
      <c r="U344" s="461"/>
      <c r="V344" s="461"/>
      <c r="W344" s="461"/>
      <c r="X344" s="461"/>
      <c r="Y344" s="461"/>
      <c r="Z344" s="461"/>
      <c r="AA344" s="461"/>
      <c r="AB344" s="461"/>
      <c r="AC344" s="461"/>
      <c r="AD344" s="461"/>
      <c r="AE344" s="461"/>
      <c r="AF344" s="461"/>
      <c r="AG344" s="461"/>
      <c r="AH344" s="461"/>
      <c r="AI344" s="461"/>
      <c r="AJ344" s="461"/>
      <c r="AK344" s="461"/>
      <c r="AL344" s="461"/>
      <c r="AM344" s="461"/>
      <c r="AN344" s="461"/>
      <c r="AO344" s="461"/>
      <c r="AP344" s="461"/>
      <c r="AQ344" s="461"/>
      <c r="AR344" s="461"/>
      <c r="AS344" s="461"/>
      <c r="AT344" s="461"/>
      <c r="AU344" s="461"/>
      <c r="AV344" s="461"/>
      <c r="AW344" s="461"/>
      <c r="AX344" s="461"/>
      <c r="AY344" s="461"/>
      <c r="AZ344" s="461"/>
      <c r="BA344" s="461"/>
      <c r="BB344" s="461"/>
      <c r="BC344" s="461"/>
      <c r="BD344" s="461"/>
      <c r="BE344" s="461"/>
      <c r="BF344" s="461"/>
      <c r="BG344" s="461"/>
      <c r="BH344" s="461"/>
      <c r="BI344" s="461"/>
      <c r="BJ344" s="461"/>
      <c r="BK344" s="461"/>
      <c r="BL344" s="461"/>
      <c r="BM344" s="461"/>
      <c r="BN344" s="461"/>
      <c r="BO344" s="461"/>
      <c r="BP344" s="461"/>
      <c r="BQ344" s="461"/>
      <c r="BR344" s="461"/>
      <c r="BS344" s="461"/>
      <c r="BT344" s="461"/>
      <c r="BU344" s="461"/>
      <c r="BV344" s="461"/>
      <c r="BW344" s="461"/>
      <c r="BX344" s="461"/>
      <c r="BY344" s="461"/>
      <c r="BZ344" s="461"/>
      <c r="CA344" s="461"/>
      <c r="CB344" s="461"/>
      <c r="CC344" s="461"/>
      <c r="CD344" s="461"/>
      <c r="CE344" s="461"/>
      <c r="CF344" s="461"/>
      <c r="CG344" s="461"/>
      <c r="CH344" s="461"/>
      <c r="CI344" s="461"/>
      <c r="CJ344" s="461"/>
      <c r="CK344" s="461"/>
      <c r="CL344" s="461"/>
      <c r="CM344" s="461"/>
      <c r="CN344" s="461"/>
      <c r="CO344" s="461"/>
      <c r="CP344" s="461"/>
      <c r="CQ344" s="461"/>
      <c r="CR344" s="461"/>
      <c r="CS344" s="461"/>
      <c r="CT344" s="461"/>
      <c r="CU344" s="461"/>
      <c r="CV344" s="461"/>
      <c r="CW344" s="461"/>
      <c r="CX344" s="461"/>
      <c r="CY344" s="461"/>
      <c r="CZ344" s="461"/>
      <c r="DA344" s="461"/>
      <c r="DB344" s="461"/>
      <c r="DC344" s="461"/>
      <c r="DD344" s="461"/>
      <c r="DE344" s="461"/>
      <c r="DF344" s="461"/>
      <c r="DG344" s="461"/>
      <c r="DH344" s="461"/>
      <c r="DI344" s="461"/>
      <c r="DJ344" s="461"/>
      <c r="DK344" s="461"/>
      <c r="DL344" s="461"/>
      <c r="DM344" s="461"/>
      <c r="DN344" s="461"/>
      <c r="DO344" s="461"/>
      <c r="DP344" s="461"/>
      <c r="DQ344" s="461"/>
      <c r="DR344" s="461"/>
      <c r="DS344" s="461"/>
      <c r="DT344" s="461"/>
      <c r="DU344" s="461"/>
      <c r="DV344" s="461"/>
      <c r="DW344" s="461"/>
      <c r="DX344" s="461"/>
      <c r="DY344" s="461"/>
      <c r="DZ344" s="461"/>
      <c r="EA344" s="461"/>
      <c r="EB344" s="461"/>
      <c r="EC344" s="461"/>
      <c r="ED344" s="461"/>
      <c r="EE344" s="461"/>
      <c r="EF344" s="461"/>
      <c r="EG344" s="461"/>
      <c r="EH344" s="461"/>
      <c r="EI344" s="461"/>
      <c r="EJ344" s="461"/>
      <c r="EK344" s="461"/>
      <c r="EL344" s="461"/>
      <c r="EM344" s="461"/>
      <c r="EN344" s="461"/>
      <c r="EO344" s="461"/>
      <c r="EP344" s="461"/>
      <c r="EQ344" s="461"/>
      <c r="ER344" s="461"/>
      <c r="ES344" s="461"/>
      <c r="ET344" s="461"/>
      <c r="EU344" s="461"/>
      <c r="EV344" s="461"/>
      <c r="EW344" s="461"/>
      <c r="EX344" s="461"/>
      <c r="EY344" s="461"/>
      <c r="EZ344" s="461"/>
      <c r="FA344" s="461"/>
      <c r="FB344" s="461"/>
      <c r="FC344" s="461"/>
      <c r="FD344" s="461"/>
      <c r="FE344" s="461"/>
      <c r="FF344" s="461"/>
      <c r="FG344" s="461"/>
      <c r="FH344" s="461"/>
      <c r="FI344" s="461"/>
      <c r="FJ344" s="461"/>
      <c r="FK344" s="461"/>
      <c r="FL344" s="461"/>
      <c r="FM344" s="461"/>
      <c r="FN344" s="461"/>
      <c r="FO344" s="461"/>
      <c r="FP344" s="461"/>
      <c r="FQ344" s="461"/>
      <c r="FR344" s="461"/>
      <c r="FS344" s="461"/>
      <c r="FT344" s="461"/>
      <c r="FU344" s="461"/>
      <c r="FV344" s="461"/>
      <c r="FW344" s="461"/>
      <c r="FX344" s="461"/>
      <c r="FY344" s="461"/>
      <c r="FZ344" s="461"/>
      <c r="GA344" s="461"/>
      <c r="GB344" s="461"/>
      <c r="GC344" s="461"/>
      <c r="GD344" s="461"/>
      <c r="GE344" s="461"/>
      <c r="GF344" s="461"/>
      <c r="GG344" s="461"/>
      <c r="GH344" s="461"/>
      <c r="GI344" s="461"/>
      <c r="GJ344" s="461"/>
      <c r="GK344" s="461"/>
      <c r="GL344" s="461"/>
      <c r="GM344" s="461"/>
      <c r="GN344" s="461"/>
      <c r="GO344" s="461"/>
      <c r="GP344" s="461"/>
      <c r="GQ344" s="461"/>
      <c r="GR344" s="461"/>
      <c r="GS344" s="461"/>
      <c r="GT344" s="461"/>
      <c r="GU344" s="461"/>
      <c r="GV344" s="461"/>
      <c r="GW344" s="461"/>
      <c r="GX344" s="461"/>
      <c r="GY344" s="461"/>
      <c r="GZ344" s="461"/>
      <c r="HA344" s="461"/>
      <c r="HB344" s="461"/>
      <c r="HC344" s="461"/>
      <c r="HD344" s="461"/>
      <c r="HE344" s="461"/>
      <c r="HF344" s="461"/>
      <c r="HG344" s="461"/>
      <c r="HH344" s="461"/>
      <c r="HI344" s="461"/>
      <c r="HJ344" s="461"/>
      <c r="HK344" s="461"/>
      <c r="HL344" s="461"/>
      <c r="HM344" s="461"/>
      <c r="HN344" s="461"/>
      <c r="HO344" s="461"/>
      <c r="HP344" s="461"/>
      <c r="HQ344" s="461"/>
      <c r="HR344" s="461"/>
      <c r="HS344" s="461"/>
      <c r="HT344" s="461"/>
      <c r="HU344" s="461"/>
      <c r="HV344" s="461"/>
      <c r="HW344" s="461"/>
      <c r="HX344" s="461"/>
      <c r="HY344" s="461"/>
      <c r="HZ344" s="461"/>
      <c r="IA344" s="461"/>
      <c r="IB344" s="461"/>
      <c r="IC344" s="461"/>
      <c r="ID344" s="461"/>
      <c r="IE344" s="461"/>
      <c r="IF344" s="461"/>
      <c r="IG344" s="461"/>
      <c r="IH344" s="461"/>
      <c r="II344" s="461"/>
      <c r="IJ344" s="461"/>
      <c r="IK344" s="461"/>
      <c r="IL344" s="461"/>
      <c r="IM344" s="461"/>
      <c r="IN344" s="461"/>
      <c r="IO344" s="461"/>
      <c r="IP344" s="461"/>
      <c r="IQ344" s="461"/>
      <c r="IR344" s="461"/>
      <c r="IS344" s="461"/>
      <c r="IT344" s="461"/>
      <c r="IU344" s="461"/>
      <c r="IV344" s="461"/>
    </row>
    <row r="345" spans="1:14" ht="18" customHeight="1" thickBot="1" thickTop="1">
      <c r="A345" s="460" t="s">
        <v>584</v>
      </c>
      <c r="B345" s="460"/>
      <c r="C345" s="460"/>
      <c r="D345" s="460"/>
      <c r="E345" s="460"/>
      <c r="F345" s="460"/>
      <c r="G345" s="460"/>
      <c r="H345" s="459"/>
      <c r="I345" s="390" t="s">
        <v>372</v>
      </c>
      <c r="J345" s="387"/>
      <c r="K345" s="389"/>
      <c r="L345" s="388"/>
      <c r="M345" s="387" t="s">
        <v>1099</v>
      </c>
      <c r="N345" s="386"/>
    </row>
    <row r="346" spans="1:14" ht="18" customHeight="1" thickTop="1">
      <c r="A346" s="333"/>
      <c r="B346" s="333"/>
      <c r="C346" s="333"/>
      <c r="D346" s="333"/>
      <c r="E346" s="333"/>
      <c r="F346" s="333"/>
      <c r="G346" s="333"/>
      <c r="H346" s="368"/>
      <c r="I346" s="385"/>
      <c r="J346" s="458"/>
      <c r="K346" s="379" t="s">
        <v>1101</v>
      </c>
      <c r="L346" s="380" t="s">
        <v>1102</v>
      </c>
      <c r="M346" s="332"/>
      <c r="N346" s="383"/>
    </row>
    <row r="347" spans="1:14" ht="15" customHeight="1">
      <c r="A347" s="333"/>
      <c r="B347" s="333" t="s">
        <v>745</v>
      </c>
      <c r="C347" s="333"/>
      <c r="D347" s="333"/>
      <c r="E347" s="333"/>
      <c r="F347" s="333"/>
      <c r="G347" s="333"/>
      <c r="H347" s="382" t="s">
        <v>420</v>
      </c>
      <c r="I347" s="381" t="s">
        <v>1100</v>
      </c>
      <c r="J347" s="457" t="s">
        <v>1068</v>
      </c>
      <c r="K347" s="379" t="s">
        <v>583</v>
      </c>
      <c r="L347" s="380" t="s">
        <v>582</v>
      </c>
      <c r="M347" s="379" t="s">
        <v>368</v>
      </c>
      <c r="N347" s="378" t="s">
        <v>364</v>
      </c>
    </row>
    <row r="348" spans="1:14" ht="15.75" customHeight="1" thickBot="1">
      <c r="A348" s="339"/>
      <c r="B348" s="339"/>
      <c r="C348" s="339"/>
      <c r="D348" s="339"/>
      <c r="E348" s="339"/>
      <c r="F348" s="339"/>
      <c r="G348" s="339"/>
      <c r="H348" s="424"/>
      <c r="I348" s="376"/>
      <c r="J348" s="456"/>
      <c r="K348" s="373" t="s">
        <v>581</v>
      </c>
      <c r="L348" s="374" t="s">
        <v>580</v>
      </c>
      <c r="M348" s="373" t="s">
        <v>365</v>
      </c>
      <c r="N348" s="372"/>
    </row>
    <row r="349" spans="1:14" ht="24.75" customHeight="1" thickTop="1">
      <c r="A349" s="333" t="s">
        <v>744</v>
      </c>
      <c r="B349" s="333"/>
      <c r="C349" s="333"/>
      <c r="D349" s="333"/>
      <c r="E349" s="333"/>
      <c r="F349" s="333"/>
      <c r="G349" s="333"/>
      <c r="H349" s="368"/>
      <c r="I349" s="370"/>
      <c r="J349" s="455"/>
      <c r="K349" s="367"/>
      <c r="L349" s="368"/>
      <c r="M349" s="367"/>
      <c r="N349" s="366"/>
    </row>
    <row r="350" spans="1:14" ht="15" customHeight="1">
      <c r="A350" s="351"/>
      <c r="B350" s="351"/>
      <c r="C350" s="351" t="s">
        <v>743</v>
      </c>
      <c r="D350" s="351"/>
      <c r="E350" s="351"/>
      <c r="F350" s="351"/>
      <c r="G350" s="351"/>
      <c r="H350" s="429" t="s">
        <v>559</v>
      </c>
      <c r="I350" s="454">
        <f>'Sheet 12-19 (incap)'!$I$330</f>
        <v>2757444</v>
      </c>
      <c r="J350" s="454">
        <f>'Sheet 12-19 (incap)'!$J$330</f>
        <v>2776183</v>
      </c>
      <c r="K350" s="454">
        <f>'Sheet 12-19 (incap)'!$K$330</f>
        <v>0</v>
      </c>
      <c r="L350" s="454">
        <f>'Sheet 12-19 (incap)'!$L$330</f>
        <v>2776183.0000000005</v>
      </c>
      <c r="M350" s="454">
        <f>'Sheet 12-19 (incap)'!$M$330</f>
        <v>2559240.6099999994</v>
      </c>
      <c r="N350" s="450">
        <f>'Sheet 12-19 (incap)'!$N$330</f>
        <v>216942.39000000013</v>
      </c>
    </row>
    <row r="351" spans="1:14" ht="24" customHeight="1">
      <c r="A351" s="351"/>
      <c r="B351" s="351"/>
      <c r="C351" s="351"/>
      <c r="D351" s="351"/>
      <c r="E351" s="351"/>
      <c r="F351" s="351"/>
      <c r="G351" s="351"/>
      <c r="H351" s="429" t="s">
        <v>413</v>
      </c>
      <c r="I351" s="454"/>
      <c r="J351" s="454"/>
      <c r="K351" s="454"/>
      <c r="L351" s="454"/>
      <c r="M351" s="454"/>
      <c r="N351" s="450"/>
    </row>
    <row r="352" spans="1:14" ht="24" customHeight="1">
      <c r="A352" s="351" t="s">
        <v>742</v>
      </c>
      <c r="B352" s="351"/>
      <c r="C352" s="351"/>
      <c r="D352" s="351"/>
      <c r="E352" s="351"/>
      <c r="F352" s="351"/>
      <c r="G352" s="351"/>
      <c r="H352" s="429" t="s">
        <v>413</v>
      </c>
      <c r="I352" s="453" t="s">
        <v>575</v>
      </c>
      <c r="J352" s="452" t="s">
        <v>575</v>
      </c>
      <c r="K352" s="433" t="s">
        <v>575</v>
      </c>
      <c r="L352" s="451" t="s">
        <v>575</v>
      </c>
      <c r="M352" s="433" t="s">
        <v>575</v>
      </c>
      <c r="N352" s="431" t="s">
        <v>575</v>
      </c>
    </row>
    <row r="353" spans="1:14" ht="24" customHeight="1">
      <c r="A353" s="351"/>
      <c r="B353" s="351"/>
      <c r="C353" s="351" t="s">
        <v>741</v>
      </c>
      <c r="D353" s="351"/>
      <c r="E353" s="351"/>
      <c r="F353" s="351"/>
      <c r="G353" s="351"/>
      <c r="H353" s="429" t="s">
        <v>740</v>
      </c>
      <c r="I353" s="434">
        <f aca="true" t="shared" si="12" ref="I353:N353">I54</f>
        <v>9000</v>
      </c>
      <c r="J353" s="434">
        <f t="shared" si="12"/>
        <v>9000</v>
      </c>
      <c r="K353" s="432">
        <f t="shared" si="12"/>
        <v>0</v>
      </c>
      <c r="L353" s="432">
        <f t="shared" si="12"/>
        <v>9000</v>
      </c>
      <c r="M353" s="432">
        <f t="shared" si="12"/>
        <v>9000</v>
      </c>
      <c r="N353" s="450">
        <f t="shared" si="12"/>
        <v>0</v>
      </c>
    </row>
    <row r="354" spans="1:14" ht="24" customHeight="1">
      <c r="A354" s="351"/>
      <c r="B354" s="351"/>
      <c r="C354" s="351" t="s">
        <v>739</v>
      </c>
      <c r="D354" s="351"/>
      <c r="E354" s="351"/>
      <c r="F354" s="351"/>
      <c r="G354" s="351"/>
      <c r="H354" s="429" t="s">
        <v>738</v>
      </c>
      <c r="I354" s="434">
        <f aca="true" t="shared" si="13" ref="I354:N354">I81</f>
        <v>0</v>
      </c>
      <c r="J354" s="434">
        <f t="shared" si="13"/>
        <v>0</v>
      </c>
      <c r="K354" s="432">
        <f t="shared" si="13"/>
        <v>0</v>
      </c>
      <c r="L354" s="432">
        <f t="shared" si="13"/>
        <v>0</v>
      </c>
      <c r="M354" s="432">
        <f t="shared" si="13"/>
        <v>0</v>
      </c>
      <c r="N354" s="450">
        <f t="shared" si="13"/>
        <v>0</v>
      </c>
    </row>
    <row r="355" spans="1:14" ht="24" customHeight="1">
      <c r="A355" s="351"/>
      <c r="B355" s="351"/>
      <c r="C355" s="351" t="s">
        <v>737</v>
      </c>
      <c r="D355" s="351"/>
      <c r="E355" s="351"/>
      <c r="F355" s="351"/>
      <c r="G355" s="351"/>
      <c r="H355" s="429" t="s">
        <v>736</v>
      </c>
      <c r="I355" s="434">
        <f aca="true" t="shared" si="14" ref="I355:N355">I108</f>
        <v>0</v>
      </c>
      <c r="J355" s="434">
        <f t="shared" si="14"/>
        <v>0</v>
      </c>
      <c r="K355" s="432">
        <f t="shared" si="14"/>
        <v>0</v>
      </c>
      <c r="L355" s="432">
        <f t="shared" si="14"/>
        <v>0</v>
      </c>
      <c r="M355" s="432">
        <f t="shared" si="14"/>
        <v>0</v>
      </c>
      <c r="N355" s="450">
        <f t="shared" si="14"/>
        <v>0</v>
      </c>
    </row>
    <row r="356" spans="1:14" ht="24" customHeight="1">
      <c r="A356" s="351"/>
      <c r="B356" s="351"/>
      <c r="C356" s="351" t="s">
        <v>735</v>
      </c>
      <c r="D356" s="351"/>
      <c r="E356" s="351"/>
      <c r="F356" s="351"/>
      <c r="G356" s="351"/>
      <c r="H356" s="429" t="s">
        <v>734</v>
      </c>
      <c r="I356" s="434">
        <f aca="true" t="shared" si="15" ref="I356:N356">I135</f>
        <v>0</v>
      </c>
      <c r="J356" s="434">
        <f t="shared" si="15"/>
        <v>0</v>
      </c>
      <c r="K356" s="432">
        <f t="shared" si="15"/>
        <v>0</v>
      </c>
      <c r="L356" s="432">
        <f t="shared" si="15"/>
        <v>0</v>
      </c>
      <c r="M356" s="432">
        <f t="shared" si="15"/>
        <v>0</v>
      </c>
      <c r="N356" s="450">
        <f t="shared" si="15"/>
        <v>0</v>
      </c>
    </row>
    <row r="357" spans="1:14" ht="24" customHeight="1" thickBot="1">
      <c r="A357" s="441"/>
      <c r="B357" s="441"/>
      <c r="C357" s="441" t="s">
        <v>733</v>
      </c>
      <c r="D357" s="441"/>
      <c r="E357" s="441"/>
      <c r="F357" s="441"/>
      <c r="G357" s="441"/>
      <c r="H357" s="439" t="s">
        <v>732</v>
      </c>
      <c r="I357" s="444">
        <f aca="true" t="shared" si="16" ref="I357:N357">I186</f>
        <v>66920.4</v>
      </c>
      <c r="J357" s="444">
        <f t="shared" si="16"/>
        <v>13337.73</v>
      </c>
      <c r="K357" s="369">
        <f t="shared" si="16"/>
        <v>0</v>
      </c>
      <c r="L357" s="369">
        <f t="shared" si="16"/>
        <v>13337.73</v>
      </c>
      <c r="M357" s="369">
        <f t="shared" si="16"/>
        <v>13337.73</v>
      </c>
      <c r="N357" s="366">
        <f t="shared" si="16"/>
        <v>0</v>
      </c>
    </row>
    <row r="358" spans="1:14" ht="24" customHeight="1" thickBot="1">
      <c r="A358" s="441"/>
      <c r="B358" s="441" t="s">
        <v>731</v>
      </c>
      <c r="C358" s="441"/>
      <c r="D358" s="441"/>
      <c r="E358" s="441"/>
      <c r="F358" s="441"/>
      <c r="G358" s="441"/>
      <c r="H358" s="439" t="s">
        <v>730</v>
      </c>
      <c r="I358" s="449">
        <f aca="true" t="shared" si="17" ref="I358:N358">SUM(I353:I357)</f>
        <v>75920.4</v>
      </c>
      <c r="J358" s="449">
        <f t="shared" si="17"/>
        <v>22337.73</v>
      </c>
      <c r="K358" s="448">
        <f t="shared" si="17"/>
        <v>0</v>
      </c>
      <c r="L358" s="448">
        <f t="shared" si="17"/>
        <v>22337.73</v>
      </c>
      <c r="M358" s="448">
        <f t="shared" si="17"/>
        <v>22337.73</v>
      </c>
      <c r="N358" s="447">
        <f t="shared" si="17"/>
        <v>0</v>
      </c>
    </row>
    <row r="359" spans="1:16" ht="24" customHeight="1">
      <c r="A359" s="333" t="s">
        <v>729</v>
      </c>
      <c r="B359" s="331"/>
      <c r="C359" s="333" t="s">
        <v>728</v>
      </c>
      <c r="D359" s="333"/>
      <c r="E359" s="333"/>
      <c r="F359" s="332"/>
      <c r="G359" s="332"/>
      <c r="H359" s="368" t="s">
        <v>727</v>
      </c>
      <c r="I359" s="444">
        <f aca="true" t="shared" si="18" ref="I359:N359">I247</f>
        <v>27137</v>
      </c>
      <c r="J359" s="444">
        <f t="shared" si="18"/>
        <v>17803</v>
      </c>
      <c r="K359" s="369">
        <f t="shared" si="18"/>
        <v>0</v>
      </c>
      <c r="L359" s="369">
        <f t="shared" si="18"/>
        <v>17803</v>
      </c>
      <c r="M359" s="369">
        <f t="shared" si="18"/>
        <v>17803</v>
      </c>
      <c r="N359" s="366">
        <f t="shared" si="18"/>
        <v>0</v>
      </c>
      <c r="P359" s="446"/>
    </row>
    <row r="360" spans="1:14" ht="24" customHeight="1">
      <c r="A360" s="441" t="s">
        <v>726</v>
      </c>
      <c r="B360" s="440"/>
      <c r="C360" s="441" t="s">
        <v>725</v>
      </c>
      <c r="D360" s="441"/>
      <c r="E360" s="441"/>
      <c r="F360" s="440"/>
      <c r="G360" s="440"/>
      <c r="H360" s="439" t="s">
        <v>724</v>
      </c>
      <c r="I360" s="438">
        <f>I276</f>
        <v>300440</v>
      </c>
      <c r="J360" s="438">
        <f>J276</f>
        <v>254952</v>
      </c>
      <c r="K360" s="436">
        <f>K276</f>
        <v>0</v>
      </c>
      <c r="L360" s="436">
        <f>L276</f>
        <v>254952</v>
      </c>
      <c r="M360" s="436">
        <f>M276</f>
        <v>254882.61</v>
      </c>
      <c r="N360" s="435" t="s">
        <v>575</v>
      </c>
    </row>
    <row r="361" spans="1:14" ht="24" customHeight="1">
      <c r="A361" s="333" t="s">
        <v>723</v>
      </c>
      <c r="B361" s="332"/>
      <c r="C361" s="333" t="s">
        <v>722</v>
      </c>
      <c r="D361" s="333"/>
      <c r="E361" s="333"/>
      <c r="F361" s="332"/>
      <c r="G361" s="332"/>
      <c r="H361" s="368" t="s">
        <v>721</v>
      </c>
      <c r="I361" s="444">
        <f>I299</f>
        <v>0</v>
      </c>
      <c r="J361" s="444">
        <f>J299</f>
        <v>0</v>
      </c>
      <c r="K361" s="443" t="s">
        <v>575</v>
      </c>
      <c r="L361" s="369">
        <f>L299</f>
        <v>0</v>
      </c>
      <c r="M361" s="369">
        <f>M299</f>
        <v>0</v>
      </c>
      <c r="N361" s="442" t="s">
        <v>575</v>
      </c>
    </row>
    <row r="362" spans="1:14" ht="24" customHeight="1">
      <c r="A362" s="441" t="s">
        <v>720</v>
      </c>
      <c r="B362" s="440"/>
      <c r="C362" s="441" t="s">
        <v>719</v>
      </c>
      <c r="D362" s="441"/>
      <c r="E362" s="441"/>
      <c r="F362" s="440"/>
      <c r="G362" s="440"/>
      <c r="H362" s="439" t="s">
        <v>718</v>
      </c>
      <c r="I362" s="438">
        <f>I300</f>
        <v>0</v>
      </c>
      <c r="J362" s="438">
        <f>J300</f>
        <v>0</v>
      </c>
      <c r="K362" s="437">
        <f>K300</f>
        <v>0</v>
      </c>
      <c r="L362" s="436">
        <f>L300</f>
        <v>0</v>
      </c>
      <c r="M362" s="436">
        <f>M300</f>
        <v>0</v>
      </c>
      <c r="N362" s="445">
        <f>N300</f>
        <v>0</v>
      </c>
    </row>
    <row r="363" spans="1:14" ht="24" customHeight="1">
      <c r="A363" s="333" t="s">
        <v>717</v>
      </c>
      <c r="B363" s="332"/>
      <c r="C363" s="333" t="s">
        <v>716</v>
      </c>
      <c r="D363" s="333"/>
      <c r="E363" s="333"/>
      <c r="F363" s="332"/>
      <c r="G363" s="332"/>
      <c r="H363" s="368" t="s">
        <v>715</v>
      </c>
      <c r="I363" s="444">
        <f>I305</f>
        <v>0</v>
      </c>
      <c r="J363" s="444">
        <f>J305</f>
        <v>0</v>
      </c>
      <c r="K363" s="443" t="s">
        <v>575</v>
      </c>
      <c r="L363" s="369">
        <f>L305</f>
        <v>0</v>
      </c>
      <c r="M363" s="369">
        <f>M305</f>
        <v>0</v>
      </c>
      <c r="N363" s="442" t="s">
        <v>575</v>
      </c>
    </row>
    <row r="364" spans="1:14" ht="24" customHeight="1">
      <c r="A364" s="441" t="s">
        <v>714</v>
      </c>
      <c r="B364" s="440"/>
      <c r="C364" s="441" t="s">
        <v>713</v>
      </c>
      <c r="D364" s="441"/>
      <c r="E364" s="441"/>
      <c r="F364" s="440"/>
      <c r="G364" s="440"/>
      <c r="H364" s="439" t="s">
        <v>712</v>
      </c>
      <c r="I364" s="438">
        <f>I325+I332</f>
        <v>0</v>
      </c>
      <c r="J364" s="438">
        <f>J325+J332</f>
        <v>0</v>
      </c>
      <c r="K364" s="437">
        <f>K325+K332</f>
        <v>0</v>
      </c>
      <c r="L364" s="436">
        <f>L325+L332</f>
        <v>0</v>
      </c>
      <c r="M364" s="436">
        <f>M325+M332</f>
        <v>0</v>
      </c>
      <c r="N364" s="435" t="s">
        <v>575</v>
      </c>
    </row>
    <row r="365" spans="1:14" ht="24" customHeight="1">
      <c r="A365" s="351" t="s">
        <v>711</v>
      </c>
      <c r="B365" s="430"/>
      <c r="C365" s="351" t="s">
        <v>710</v>
      </c>
      <c r="D365" s="351"/>
      <c r="E365" s="351"/>
      <c r="F365" s="430"/>
      <c r="G365" s="430"/>
      <c r="H365" s="429" t="s">
        <v>709</v>
      </c>
      <c r="I365" s="434">
        <f>I302</f>
        <v>0</v>
      </c>
      <c r="J365" s="434">
        <f>J302</f>
        <v>0</v>
      </c>
      <c r="K365" s="433" t="s">
        <v>575</v>
      </c>
      <c r="L365" s="432">
        <f>L302</f>
        <v>0</v>
      </c>
      <c r="M365" s="432">
        <f>M302</f>
        <v>0</v>
      </c>
      <c r="N365" s="431" t="s">
        <v>575</v>
      </c>
    </row>
    <row r="366" spans="1:14" ht="24" customHeight="1" thickBot="1">
      <c r="A366" s="351" t="s">
        <v>708</v>
      </c>
      <c r="B366" s="430"/>
      <c r="C366" s="351" t="s">
        <v>707</v>
      </c>
      <c r="D366" s="351"/>
      <c r="E366" s="351"/>
      <c r="F366" s="430"/>
      <c r="G366" s="430"/>
      <c r="H366" s="429" t="s">
        <v>706</v>
      </c>
      <c r="I366" s="428">
        <f>I340</f>
        <v>175304.37</v>
      </c>
      <c r="J366" s="428">
        <f>J340</f>
        <v>169373.69</v>
      </c>
      <c r="K366" s="427" t="s">
        <v>575</v>
      </c>
      <c r="L366" s="426">
        <v>169373.69</v>
      </c>
      <c r="M366" s="426">
        <v>169373.69</v>
      </c>
      <c r="N366" s="425" t="s">
        <v>575</v>
      </c>
    </row>
    <row r="367" spans="1:14" ht="24" customHeight="1" thickBot="1">
      <c r="A367" s="341"/>
      <c r="B367" s="339" t="s">
        <v>705</v>
      </c>
      <c r="C367" s="341"/>
      <c r="D367" s="341"/>
      <c r="E367" s="341"/>
      <c r="F367" s="341"/>
      <c r="G367" s="341"/>
      <c r="H367" s="424" t="s">
        <v>704</v>
      </c>
      <c r="I367" s="423">
        <f aca="true" t="shared" si="19" ref="I367:N367">SUM(I358:I366)+I350</f>
        <v>3336245.77</v>
      </c>
      <c r="J367" s="423">
        <f t="shared" si="19"/>
        <v>3240649.42</v>
      </c>
      <c r="K367" s="422">
        <f t="shared" si="19"/>
        <v>0</v>
      </c>
      <c r="L367" s="422">
        <f t="shared" si="19"/>
        <v>3240649.4200000004</v>
      </c>
      <c r="M367" s="422">
        <f t="shared" si="19"/>
        <v>3023637.639999999</v>
      </c>
      <c r="N367" s="421">
        <f t="shared" si="19"/>
        <v>216942.39000000013</v>
      </c>
    </row>
    <row r="368" spans="1:14" ht="24" customHeight="1" thickTop="1">
      <c r="A368" s="332"/>
      <c r="B368" s="332"/>
      <c r="C368" s="332"/>
      <c r="D368" s="332"/>
      <c r="E368" s="332"/>
      <c r="F368" s="332"/>
      <c r="G368" s="332"/>
      <c r="H368" s="330"/>
      <c r="I368" s="334"/>
      <c r="J368" s="333" t="s">
        <v>703</v>
      </c>
      <c r="K368" s="332"/>
      <c r="L368" s="332"/>
      <c r="M368" s="332"/>
      <c r="N368" s="332"/>
    </row>
  </sheetData>
  <sheetProtection/>
  <printOptions horizontalCentered="1"/>
  <pageMargins left="0.5" right="0.507" top="0.5" bottom="0.5" header="0.5" footer="0.5"/>
  <pageSetup fitToHeight="20" horizontalDpi="600" verticalDpi="600" orientation="landscape" paperSize="5" scale="91" r:id="rId1"/>
  <rowBreaks count="8" manualBreakCount="8">
    <brk id="28" max="14" man="1"/>
    <brk id="82" max="14" man="1"/>
    <brk id="136" max="14" man="1"/>
    <brk id="163" max="14" man="1"/>
    <brk id="192" max="14" man="1"/>
    <brk id="219" max="14" man="1"/>
    <brk id="248" max="14" man="1"/>
    <brk id="27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42"/>
  <sheetViews>
    <sheetView defaultGridColor="0" zoomScale="87" zoomScaleNormal="87" zoomScalePageLayoutView="0" colorId="22" workbookViewId="0" topLeftCell="A24">
      <selection activeCell="A30" sqref="A30"/>
    </sheetView>
  </sheetViews>
  <sheetFormatPr defaultColWidth="9.77734375" defaultRowHeight="15"/>
  <cols>
    <col min="1" max="3" width="3.77734375" style="0" customWidth="1"/>
    <col min="4" max="4" width="25.77734375" style="0" customWidth="1"/>
    <col min="5" max="5" width="20.77734375" style="0" customWidth="1"/>
    <col min="6" max="6" width="10.77734375" style="0" customWidth="1"/>
    <col min="7" max="8" width="15.77734375" style="0" customWidth="1"/>
    <col min="9" max="9" width="18.77734375" style="0" customWidth="1"/>
    <col min="10" max="10" width="28.77734375" style="0" customWidth="1"/>
    <col min="11" max="11" width="6.88671875" style="0" customWidth="1"/>
    <col min="12" max="12" width="9.77734375" style="0" customWidth="1"/>
    <col min="13" max="13" width="3.99609375" style="0" customWidth="1"/>
  </cols>
  <sheetData>
    <row r="2" ht="23.25">
      <c r="K2" s="1"/>
    </row>
    <row r="3" ht="12.75" customHeight="1"/>
    <row r="4" spans="1:11" ht="33.75" customHeight="1">
      <c r="A4" s="34"/>
      <c r="B4" s="34"/>
      <c r="C4" s="34"/>
      <c r="D4" s="44" t="s">
        <v>36</v>
      </c>
      <c r="E4" s="34"/>
      <c r="F4" s="34"/>
      <c r="J4" t="s">
        <v>250</v>
      </c>
      <c r="K4" t="s">
        <v>35</v>
      </c>
    </row>
    <row r="5" ht="12.75" customHeight="1" thickBot="1"/>
    <row r="6" spans="1:9" ht="18" customHeight="1" thickTop="1">
      <c r="A6" s="693" t="s">
        <v>34</v>
      </c>
      <c r="B6" s="692"/>
      <c r="C6" s="692"/>
      <c r="D6" s="692"/>
      <c r="E6" s="692"/>
      <c r="F6" s="692"/>
      <c r="G6" s="691" t="s">
        <v>373</v>
      </c>
      <c r="H6" s="614"/>
      <c r="I6" s="706" t="s">
        <v>370</v>
      </c>
    </row>
    <row r="7" spans="1:9" ht="18" customHeight="1">
      <c r="A7" s="7"/>
      <c r="B7" s="7"/>
      <c r="C7" s="7"/>
      <c r="D7" s="7"/>
      <c r="E7" s="7"/>
      <c r="F7" s="699" t="s">
        <v>366</v>
      </c>
      <c r="G7" s="690">
        <v>2018</v>
      </c>
      <c r="H7" s="547">
        <v>2017</v>
      </c>
      <c r="I7" s="700" t="s">
        <v>1114</v>
      </c>
    </row>
    <row r="8" spans="1:9" ht="19.5" customHeight="1">
      <c r="A8" s="18" t="s">
        <v>33</v>
      </c>
      <c r="B8" s="7"/>
      <c r="C8" s="7"/>
      <c r="D8" s="7"/>
      <c r="E8" s="7"/>
      <c r="F8" s="699" t="s">
        <v>32</v>
      </c>
      <c r="G8" s="7"/>
      <c r="H8" s="689"/>
      <c r="I8" s="19"/>
    </row>
    <row r="9" spans="1:9" ht="19.5" customHeight="1">
      <c r="A9" s="7"/>
      <c r="B9" s="7"/>
      <c r="C9" s="7"/>
      <c r="D9" s="7"/>
      <c r="E9" s="7"/>
      <c r="F9" s="688"/>
      <c r="G9" s="7"/>
      <c r="H9" s="689"/>
      <c r="I9" s="19"/>
    </row>
    <row r="10" spans="1:9" ht="19.5" customHeight="1" thickBot="1">
      <c r="A10" s="18" t="s">
        <v>31</v>
      </c>
      <c r="B10" s="7"/>
      <c r="C10" s="7"/>
      <c r="D10" s="7"/>
      <c r="E10" s="7"/>
      <c r="F10" s="699" t="s">
        <v>30</v>
      </c>
      <c r="H10" s="687"/>
      <c r="I10" s="29"/>
    </row>
    <row r="11" spans="1:9" ht="19.5" customHeight="1" thickBot="1">
      <c r="A11" s="312" t="s">
        <v>29</v>
      </c>
      <c r="B11" s="310"/>
      <c r="C11" s="310"/>
      <c r="D11" s="310"/>
      <c r="E11" s="310"/>
      <c r="F11" s="705" t="s">
        <v>28</v>
      </c>
      <c r="G11" s="685">
        <f>SUM(G8:G10)</f>
        <v>0</v>
      </c>
      <c r="H11" s="684">
        <f>SUM(H8:H10)</f>
        <v>0</v>
      </c>
      <c r="I11" s="704">
        <f>SUM(I8:I10)</f>
        <v>0</v>
      </c>
    </row>
    <row r="12" spans="1:9" ht="18" customHeight="1">
      <c r="A12" s="44"/>
      <c r="F12" s="12"/>
      <c r="G12" s="40" t="s">
        <v>373</v>
      </c>
      <c r="H12" s="703"/>
      <c r="I12" s="702" t="s">
        <v>1067</v>
      </c>
    </row>
    <row r="13" spans="1:9" ht="18" customHeight="1">
      <c r="A13" s="701" t="s">
        <v>27</v>
      </c>
      <c r="B13" s="7"/>
      <c r="C13" s="7"/>
      <c r="D13" s="7"/>
      <c r="E13" s="7"/>
      <c r="F13" s="699" t="s">
        <v>366</v>
      </c>
      <c r="G13" s="690">
        <f>G7</f>
        <v>2018</v>
      </c>
      <c r="H13" s="547">
        <f>H7</f>
        <v>2017</v>
      </c>
      <c r="I13" s="700" t="s">
        <v>26</v>
      </c>
    </row>
    <row r="14" spans="1:9" ht="19.5" customHeight="1">
      <c r="A14" s="18" t="s">
        <v>778</v>
      </c>
      <c r="B14" s="7"/>
      <c r="C14" s="7"/>
      <c r="D14" s="7"/>
      <c r="E14" s="7"/>
      <c r="F14" s="699" t="s">
        <v>25</v>
      </c>
      <c r="G14" s="7"/>
      <c r="H14" s="689"/>
      <c r="I14" s="19"/>
    </row>
    <row r="15" spans="1:9" ht="19.5" customHeight="1">
      <c r="A15" s="18" t="s">
        <v>776</v>
      </c>
      <c r="B15" s="7"/>
      <c r="C15" s="7"/>
      <c r="D15" s="7"/>
      <c r="E15" s="7"/>
      <c r="F15" s="699" t="s">
        <v>24</v>
      </c>
      <c r="G15" s="7"/>
      <c r="H15" s="689"/>
      <c r="I15" s="19"/>
    </row>
    <row r="16" spans="1:9" ht="15.75">
      <c r="A16" s="34" t="s">
        <v>23</v>
      </c>
      <c r="F16" s="12"/>
      <c r="H16" s="687"/>
      <c r="I16" s="29"/>
    </row>
    <row r="17" spans="1:9" ht="16.5" thickBot="1">
      <c r="A17" s="544" t="s">
        <v>22</v>
      </c>
      <c r="B17" s="8"/>
      <c r="C17" s="8"/>
      <c r="D17" s="8"/>
      <c r="E17" s="8"/>
      <c r="F17" s="698" t="s">
        <v>21</v>
      </c>
      <c r="G17" s="697">
        <f>SUM(G14:G15)</f>
        <v>0</v>
      </c>
      <c r="H17" s="696">
        <f>SUM(H14:H15)</f>
        <v>0</v>
      </c>
      <c r="I17" s="695">
        <f>SUM(I14:I15)</f>
        <v>0</v>
      </c>
    </row>
    <row r="18" ht="19.5" customHeight="1" thickTop="1"/>
    <row r="19" ht="19.5" customHeight="1"/>
    <row r="20" ht="19.5" customHeight="1">
      <c r="A20" s="694" t="s">
        <v>20</v>
      </c>
    </row>
    <row r="21" ht="19.5" customHeight="1" thickBot="1"/>
    <row r="22" spans="1:8" ht="19.5" customHeight="1" thickTop="1">
      <c r="A22" s="693" t="s">
        <v>19</v>
      </c>
      <c r="B22" s="692"/>
      <c r="C22" s="692"/>
      <c r="D22" s="692"/>
      <c r="E22" s="692"/>
      <c r="F22" s="692"/>
      <c r="G22" s="691" t="s">
        <v>372</v>
      </c>
      <c r="H22" s="614"/>
    </row>
    <row r="23" spans="1:8" ht="19.5" customHeight="1">
      <c r="A23" s="7"/>
      <c r="B23" s="7"/>
      <c r="C23" s="7"/>
      <c r="D23" s="7"/>
      <c r="E23" s="7"/>
      <c r="F23" s="688"/>
      <c r="G23" s="690">
        <v>2018</v>
      </c>
      <c r="H23" s="547">
        <v>2017</v>
      </c>
    </row>
    <row r="24" spans="1:8" ht="19.5" customHeight="1">
      <c r="A24" s="18" t="s">
        <v>18</v>
      </c>
      <c r="B24" s="7"/>
      <c r="C24" s="7"/>
      <c r="D24" s="7"/>
      <c r="E24" s="7"/>
      <c r="F24" s="688"/>
      <c r="G24" s="7"/>
      <c r="H24" s="689"/>
    </row>
    <row r="25" spans="1:8" ht="19.5" customHeight="1" thickBot="1">
      <c r="A25" s="18" t="s">
        <v>17</v>
      </c>
      <c r="B25" s="7"/>
      <c r="C25" s="7"/>
      <c r="D25" s="7"/>
      <c r="E25" s="7"/>
      <c r="F25" s="688"/>
      <c r="H25" s="687"/>
    </row>
    <row r="26" spans="1:8" ht="19.5" customHeight="1" thickBot="1">
      <c r="A26" s="312" t="s">
        <v>16</v>
      </c>
      <c r="B26" s="310"/>
      <c r="C26" s="310"/>
      <c r="D26" s="310"/>
      <c r="E26" s="310"/>
      <c r="F26" s="686"/>
      <c r="G26" s="685">
        <f>SUM(G24:G25)</f>
        <v>0</v>
      </c>
      <c r="H26" s="684">
        <f>SUM(H24:H25)</f>
        <v>0</v>
      </c>
    </row>
    <row r="27" ht="19.5" customHeight="1"/>
    <row r="28" ht="19.5" customHeight="1"/>
    <row r="29" spans="1:10" ht="19.5" customHeight="1">
      <c r="A29" s="34" t="s">
        <v>1138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9.5" customHeight="1">
      <c r="A30" s="34" t="s">
        <v>15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9.5" customHeight="1">
      <c r="A31" s="34" t="s">
        <v>14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1" ht="19.5" customHeight="1">
      <c r="A32" s="34" t="s">
        <v>13</v>
      </c>
      <c r="B32" s="34"/>
      <c r="C32" s="34"/>
      <c r="D32" s="34"/>
      <c r="E32" s="34"/>
      <c r="F32" s="34"/>
      <c r="G32" s="34"/>
      <c r="H32" s="34"/>
      <c r="I32" s="18"/>
      <c r="J32" s="18"/>
      <c r="K32" s="7"/>
    </row>
    <row r="33" spans="1:11" ht="19.5" customHeight="1">
      <c r="A33" s="34"/>
      <c r="B33" s="18" t="s">
        <v>864</v>
      </c>
      <c r="C33" s="18"/>
      <c r="D33" s="18"/>
      <c r="E33" s="18"/>
      <c r="F33" s="18"/>
      <c r="G33" s="18"/>
      <c r="H33" s="18"/>
      <c r="I33" s="18"/>
      <c r="J33" s="18"/>
      <c r="K33" s="7"/>
    </row>
    <row r="34" spans="1:11" ht="19.5" customHeight="1">
      <c r="A34" s="34"/>
      <c r="B34" s="18" t="s">
        <v>865</v>
      </c>
      <c r="C34" s="18"/>
      <c r="D34" s="18"/>
      <c r="E34" s="18"/>
      <c r="F34" s="18"/>
      <c r="G34" s="18"/>
      <c r="H34" s="18"/>
      <c r="I34" s="18"/>
      <c r="J34" s="18"/>
      <c r="K34" s="7"/>
    </row>
    <row r="35" spans="1:11" ht="19.5" customHeight="1">
      <c r="A35" s="34"/>
      <c r="B35" s="18" t="s">
        <v>1079</v>
      </c>
      <c r="C35" s="18"/>
      <c r="D35" s="18"/>
      <c r="E35" s="18"/>
      <c r="F35" s="18"/>
      <c r="G35" s="18"/>
      <c r="H35" s="18"/>
      <c r="I35" s="18"/>
      <c r="J35" s="18"/>
      <c r="K35" s="7"/>
    </row>
    <row r="36" spans="1:10" ht="19.5" customHeight="1">
      <c r="A36" s="34" t="s">
        <v>12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9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9.5" customHeight="1">
      <c r="A38" s="34"/>
      <c r="B38" s="34"/>
      <c r="C38" s="683" t="s">
        <v>11</v>
      </c>
      <c r="D38" s="34"/>
      <c r="E38" s="34"/>
      <c r="F38" s="34"/>
      <c r="G38" s="34"/>
      <c r="H38" s="34"/>
      <c r="I38" s="34"/>
      <c r="J38" s="34"/>
    </row>
    <row r="39" ht="19.5" customHeight="1"/>
    <row r="40" ht="19.5" customHeight="1"/>
    <row r="41" ht="12.75" customHeight="1"/>
    <row r="42" ht="15.75">
      <c r="F42" s="34" t="s">
        <v>10</v>
      </c>
    </row>
  </sheetData>
  <sheetProtection/>
  <printOptions/>
  <pageMargins left="0.5" right="0.5" top="0.5" bottom="0.5" header="0.5" footer="0.5"/>
  <pageSetup fitToHeight="1" fitToWidth="1" horizontalDpi="600" verticalDpi="600" orientation="landscape" paperSize="5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O34"/>
  <sheetViews>
    <sheetView defaultGridColor="0" zoomScale="87" zoomScaleNormal="87" zoomScalePageLayoutView="0" colorId="22" workbookViewId="0" topLeftCell="A5">
      <selection activeCell="A21" sqref="A21"/>
    </sheetView>
  </sheetViews>
  <sheetFormatPr defaultColWidth="9.77734375" defaultRowHeight="15"/>
  <cols>
    <col min="1" max="1" width="4.77734375" style="0" customWidth="1"/>
    <col min="2" max="2" width="21.77734375" style="0" customWidth="1"/>
    <col min="3" max="3" width="16.77734375" style="0" customWidth="1"/>
    <col min="4" max="4" width="8.77734375" style="0" customWidth="1"/>
    <col min="5" max="5" width="16.77734375" style="0" customWidth="1"/>
    <col min="6" max="6" width="2.77734375" style="0" customWidth="1"/>
    <col min="7" max="7" width="4.77734375" style="0" customWidth="1"/>
    <col min="8" max="8" width="19.77734375" style="0" customWidth="1"/>
    <col min="9" max="9" width="6.77734375" style="0" customWidth="1"/>
    <col min="10" max="10" width="9.77734375" style="0" customWidth="1"/>
    <col min="11" max="11" width="5.77734375" style="0" customWidth="1"/>
    <col min="12" max="12" width="3.77734375" style="0" customWidth="1"/>
    <col min="13" max="13" width="8.77734375" style="0" customWidth="1"/>
    <col min="14" max="15" width="16.77734375" style="0" customWidth="1"/>
    <col min="16" max="17" width="5.77734375" style="0" customWidth="1"/>
  </cols>
  <sheetData>
    <row r="4" spans="5:15" ht="33.75" customHeight="1">
      <c r="E4" s="1" t="s">
        <v>9</v>
      </c>
      <c r="O4" s="682"/>
    </row>
    <row r="5" spans="7:15" ht="18.75" customHeight="1">
      <c r="G5" s="680" t="s">
        <v>8</v>
      </c>
      <c r="H5" s="681"/>
      <c r="I5" s="5"/>
      <c r="J5" s="5"/>
      <c r="K5" s="5"/>
      <c r="L5" s="5"/>
      <c r="M5" s="5"/>
      <c r="N5" s="5"/>
      <c r="O5" s="5"/>
    </row>
    <row r="6" spans="1:15" ht="18" customHeight="1" thickBot="1">
      <c r="A6" s="34"/>
      <c r="B6" s="44" t="s">
        <v>1104</v>
      </c>
      <c r="C6" s="34"/>
      <c r="D6" s="34"/>
      <c r="G6" s="680" t="s">
        <v>7</v>
      </c>
      <c r="H6" s="5"/>
      <c r="I6" s="5"/>
      <c r="J6" s="5"/>
      <c r="K6" s="5"/>
      <c r="L6" s="5"/>
      <c r="M6" s="5"/>
      <c r="N6" s="5"/>
      <c r="O6" s="5"/>
    </row>
    <row r="7" spans="1:15" ht="19.5" customHeight="1" thickBot="1" thickTop="1">
      <c r="A7" s="679"/>
      <c r="B7" s="679"/>
      <c r="C7" s="679" t="s">
        <v>6</v>
      </c>
      <c r="D7" s="679"/>
      <c r="E7" s="678"/>
      <c r="G7" s="677"/>
      <c r="H7" s="676"/>
      <c r="I7" s="676"/>
      <c r="J7" s="676"/>
      <c r="K7" s="676"/>
      <c r="L7" s="676"/>
      <c r="M7" s="675"/>
      <c r="N7" s="674" t="s">
        <v>1103</v>
      </c>
      <c r="O7" s="673" t="s">
        <v>1061</v>
      </c>
    </row>
    <row r="8" spans="1:15" ht="19.5" customHeight="1" thickTop="1">
      <c r="A8" s="537" t="s">
        <v>5</v>
      </c>
      <c r="B8" s="537"/>
      <c r="C8" s="537"/>
      <c r="D8" s="642">
        <v>1110100</v>
      </c>
      <c r="E8" s="641">
        <v>3254688.05</v>
      </c>
      <c r="G8" s="643" t="s">
        <v>4</v>
      </c>
      <c r="H8" s="18"/>
      <c r="I8" s="18"/>
      <c r="J8" s="18"/>
      <c r="K8" s="18"/>
      <c r="L8" s="18"/>
      <c r="M8" s="642">
        <v>2310100</v>
      </c>
      <c r="N8" s="545">
        <f>O25</f>
        <v>583651.1699999999</v>
      </c>
      <c r="O8" s="661">
        <v>615159.59</v>
      </c>
    </row>
    <row r="9" spans="1:15" ht="19.5" customHeight="1">
      <c r="A9" s="537" t="s">
        <v>3</v>
      </c>
      <c r="B9" s="537"/>
      <c r="C9" s="537"/>
      <c r="D9" s="642">
        <v>1111000</v>
      </c>
      <c r="E9" s="641">
        <v>4239.04</v>
      </c>
      <c r="G9" s="667" t="s">
        <v>2</v>
      </c>
      <c r="H9" s="18"/>
      <c r="I9" s="18"/>
      <c r="J9" s="18"/>
      <c r="K9" s="18"/>
      <c r="L9" s="18"/>
      <c r="M9" s="642"/>
      <c r="N9" s="545"/>
      <c r="O9" s="661"/>
    </row>
    <row r="10" spans="1:15" ht="13.5" customHeight="1">
      <c r="A10" s="31"/>
      <c r="B10" s="31"/>
      <c r="C10" s="31"/>
      <c r="D10" s="611"/>
      <c r="E10" s="645"/>
      <c r="G10" s="646"/>
      <c r="H10" s="31" t="s">
        <v>1</v>
      </c>
      <c r="I10" s="34"/>
      <c r="J10" s="34"/>
      <c r="K10" s="34"/>
      <c r="L10" s="34"/>
      <c r="M10" s="611"/>
      <c r="N10" s="561"/>
      <c r="O10" s="666"/>
    </row>
    <row r="11" spans="1:15" ht="13.5" customHeight="1">
      <c r="A11" s="537" t="s">
        <v>0</v>
      </c>
      <c r="B11" s="537"/>
      <c r="C11" s="537"/>
      <c r="D11" s="642">
        <v>1110200</v>
      </c>
      <c r="E11" s="641"/>
      <c r="G11" s="643" t="s">
        <v>1105</v>
      </c>
      <c r="H11" s="537"/>
      <c r="I11" s="835">
        <v>0.9828</v>
      </c>
      <c r="J11" s="537">
        <v>2016</v>
      </c>
      <c r="K11" s="548">
        <v>98.06</v>
      </c>
      <c r="L11" s="537" t="s">
        <v>1049</v>
      </c>
      <c r="M11" s="642">
        <v>2310200</v>
      </c>
      <c r="N11" s="810">
        <v>8285933.06</v>
      </c>
      <c r="O11" s="545">
        <v>7928079.59</v>
      </c>
    </row>
    <row r="12" spans="1:15" ht="19.5" customHeight="1">
      <c r="A12" s="537" t="s">
        <v>1048</v>
      </c>
      <c r="B12" s="537"/>
      <c r="C12" s="537"/>
      <c r="D12" s="642" t="s">
        <v>413</v>
      </c>
      <c r="E12" s="672" t="s">
        <v>520</v>
      </c>
      <c r="G12" s="643"/>
      <c r="H12" s="537" t="s">
        <v>1047</v>
      </c>
      <c r="I12" s="18"/>
      <c r="J12" s="18"/>
      <c r="K12" s="18"/>
      <c r="L12" s="18"/>
      <c r="M12" s="642">
        <v>2310300</v>
      </c>
      <c r="N12" s="810">
        <v>154092.24</v>
      </c>
      <c r="O12" s="545">
        <v>113542.49</v>
      </c>
    </row>
    <row r="13" spans="1:15" ht="19.5" customHeight="1">
      <c r="A13" s="537"/>
      <c r="B13" s="537" t="s">
        <v>1046</v>
      </c>
      <c r="C13" s="537"/>
      <c r="D13" s="642">
        <v>1110300</v>
      </c>
      <c r="E13" s="641">
        <v>142831.94</v>
      </c>
      <c r="G13" s="643"/>
      <c r="H13" s="537" t="s">
        <v>1045</v>
      </c>
      <c r="I13" s="18"/>
      <c r="J13" s="18"/>
      <c r="K13" s="18"/>
      <c r="L13" s="18"/>
      <c r="M13" s="642">
        <v>2310400</v>
      </c>
      <c r="N13" s="810">
        <v>1122185.48</v>
      </c>
      <c r="O13" s="545">
        <v>1037939.68</v>
      </c>
    </row>
    <row r="14" spans="1:15" ht="19.5" customHeight="1" thickBot="1">
      <c r="A14" s="537"/>
      <c r="B14" s="537" t="s">
        <v>1044</v>
      </c>
      <c r="C14" s="537"/>
      <c r="D14" s="642">
        <v>1110400</v>
      </c>
      <c r="E14" s="641"/>
      <c r="G14" s="671"/>
      <c r="H14" s="670" t="s">
        <v>1043</v>
      </c>
      <c r="I14" s="312"/>
      <c r="J14" s="312"/>
      <c r="K14" s="312"/>
      <c r="L14" s="312"/>
      <c r="M14" s="669">
        <v>2310500</v>
      </c>
      <c r="N14" s="811">
        <f>SUM(N8:N13)</f>
        <v>10145861.950000001</v>
      </c>
      <c r="O14" s="668">
        <f>SUM(O8:O13)</f>
        <v>9694721.35</v>
      </c>
    </row>
    <row r="15" spans="1:15" ht="15.75" customHeight="1">
      <c r="A15" s="31"/>
      <c r="B15" s="31" t="s">
        <v>1042</v>
      </c>
      <c r="C15" s="31"/>
      <c r="D15" s="611"/>
      <c r="E15" s="645"/>
      <c r="G15" s="624" t="s">
        <v>1041</v>
      </c>
      <c r="H15" s="34"/>
      <c r="I15" s="34"/>
      <c r="J15" s="34"/>
      <c r="K15" s="34"/>
      <c r="L15" s="34"/>
      <c r="M15" s="611"/>
      <c r="N15" s="812"/>
      <c r="O15" s="809"/>
    </row>
    <row r="16" spans="1:15" ht="15.75" customHeight="1">
      <c r="A16" s="537"/>
      <c r="B16" s="537" t="s">
        <v>1040</v>
      </c>
      <c r="C16" s="537"/>
      <c r="D16" s="642">
        <v>1110500</v>
      </c>
      <c r="E16" s="641"/>
      <c r="G16" s="667"/>
      <c r="H16" s="537" t="s">
        <v>1039</v>
      </c>
      <c r="I16" s="18"/>
      <c r="J16" s="18"/>
      <c r="K16" s="18"/>
      <c r="L16" s="18"/>
      <c r="M16" s="642">
        <v>2310600</v>
      </c>
      <c r="N16" s="810">
        <v>3071206.34</v>
      </c>
      <c r="O16" s="545">
        <v>3055856.45</v>
      </c>
    </row>
    <row r="17" spans="1:15" ht="19.5" customHeight="1">
      <c r="A17" s="537"/>
      <c r="B17" s="537" t="s">
        <v>1038</v>
      </c>
      <c r="C17" s="537"/>
      <c r="D17" s="642">
        <v>1110600</v>
      </c>
      <c r="E17" s="641">
        <f>26973.88+2064.67+32978.69</f>
        <v>62017.240000000005</v>
      </c>
      <c r="G17" s="667"/>
      <c r="H17" s="537" t="s">
        <v>1037</v>
      </c>
      <c r="I17" s="18"/>
      <c r="J17" s="18"/>
      <c r="K17" s="18"/>
      <c r="L17" s="18"/>
      <c r="M17" s="642">
        <v>2310700</v>
      </c>
      <c r="N17" s="810">
        <v>5232745</v>
      </c>
      <c r="O17" s="545">
        <v>4981583</v>
      </c>
    </row>
    <row r="18" spans="1:15" ht="19.5" customHeight="1">
      <c r="A18" s="537" t="s">
        <v>1106</v>
      </c>
      <c r="B18" s="537"/>
      <c r="C18" s="537"/>
      <c r="D18" s="642">
        <v>1110700</v>
      </c>
      <c r="E18" s="641"/>
      <c r="G18" s="667"/>
      <c r="H18" s="537" t="s">
        <v>1036</v>
      </c>
      <c r="I18" s="18"/>
      <c r="J18" s="18"/>
      <c r="K18" s="18"/>
      <c r="L18" s="18"/>
      <c r="M18" s="642">
        <v>2310800</v>
      </c>
      <c r="N18" s="810">
        <f>1113601.35+1733.31</f>
        <v>1115334.6600000001</v>
      </c>
      <c r="O18" s="545">
        <v>1073630.73</v>
      </c>
    </row>
    <row r="19" spans="1:15" ht="12.75" customHeight="1">
      <c r="A19" s="31" t="s">
        <v>1035</v>
      </c>
      <c r="B19" s="31"/>
      <c r="C19" s="31"/>
      <c r="D19" s="611"/>
      <c r="E19" s="645"/>
      <c r="G19" s="624"/>
      <c r="H19" s="31"/>
      <c r="I19" s="34"/>
      <c r="J19" s="34"/>
      <c r="K19" s="34"/>
      <c r="L19" s="34"/>
      <c r="M19" s="611"/>
      <c r="N19" s="812"/>
      <c r="O19" s="809"/>
    </row>
    <row r="20" spans="1:15" ht="16.5" thickBot="1">
      <c r="A20" s="537" t="s">
        <v>1146</v>
      </c>
      <c r="B20" s="537"/>
      <c r="C20" s="537"/>
      <c r="D20" s="642">
        <v>1110800</v>
      </c>
      <c r="E20" s="648"/>
      <c r="G20" s="667"/>
      <c r="H20" s="537" t="s">
        <v>1034</v>
      </c>
      <c r="I20" s="18"/>
      <c r="J20" s="18"/>
      <c r="K20" s="18"/>
      <c r="L20" s="18"/>
      <c r="M20" s="642">
        <v>2310900</v>
      </c>
      <c r="N20" s="810"/>
      <c r="O20" s="545"/>
    </row>
    <row r="21" spans="1:15" ht="19.5" customHeight="1" thickBot="1">
      <c r="A21" s="621"/>
      <c r="B21" s="621" t="s">
        <v>1033</v>
      </c>
      <c r="C21" s="621"/>
      <c r="D21" s="600">
        <v>1110900</v>
      </c>
      <c r="E21" s="659">
        <f>SUM(E8:E20)</f>
        <v>3463776.27</v>
      </c>
      <c r="G21" s="624"/>
      <c r="H21" s="31" t="s">
        <v>1032</v>
      </c>
      <c r="I21" s="34"/>
      <c r="J21" s="34"/>
      <c r="K21" s="34"/>
      <c r="L21" s="34"/>
      <c r="M21" s="611">
        <v>2311000</v>
      </c>
      <c r="N21" s="810">
        <f>1610+4800.69</f>
        <v>6410.69</v>
      </c>
      <c r="O21" s="561"/>
    </row>
    <row r="22" spans="1:15" ht="19.5" customHeight="1" thickBot="1" thickTop="1">
      <c r="A22" s="18"/>
      <c r="B22" s="18" t="s">
        <v>1031</v>
      </c>
      <c r="C22" s="18"/>
      <c r="D22" s="538"/>
      <c r="E22" s="545"/>
      <c r="G22" s="665"/>
      <c r="H22" s="664" t="s">
        <v>1030</v>
      </c>
      <c r="I22" s="663"/>
      <c r="J22" s="663"/>
      <c r="K22" s="663"/>
      <c r="L22" s="663"/>
      <c r="M22" s="662">
        <v>2311100</v>
      </c>
      <c r="N22" s="814">
        <f>SUM(N16:N21)</f>
        <v>9425696.69</v>
      </c>
      <c r="O22" s="813">
        <f>SUM(O16:O21)</f>
        <v>9111070.18</v>
      </c>
    </row>
    <row r="23" spans="1:15" ht="19.5" customHeight="1">
      <c r="A23" s="537" t="s">
        <v>1029</v>
      </c>
      <c r="B23" s="537"/>
      <c r="C23" s="537"/>
      <c r="D23" s="642">
        <v>2110100</v>
      </c>
      <c r="E23" s="641">
        <v>2538761.83</v>
      </c>
      <c r="G23" s="643" t="s">
        <v>1028</v>
      </c>
      <c r="H23" s="18"/>
      <c r="I23" s="18"/>
      <c r="J23" s="18"/>
      <c r="K23" s="18"/>
      <c r="L23" s="18"/>
      <c r="M23" s="642">
        <v>2311200</v>
      </c>
      <c r="N23" s="545"/>
      <c r="O23" s="661"/>
    </row>
    <row r="24" spans="1:15" ht="19.5" customHeight="1">
      <c r="A24" s="537" t="s">
        <v>1027</v>
      </c>
      <c r="B24" s="537"/>
      <c r="C24" s="537"/>
      <c r="D24" s="642">
        <v>2110200</v>
      </c>
      <c r="E24" s="641">
        <v>204849.18</v>
      </c>
      <c r="G24" s="643" t="s">
        <v>1026</v>
      </c>
      <c r="H24" s="18"/>
      <c r="I24" s="18"/>
      <c r="J24" s="18"/>
      <c r="K24" s="18"/>
      <c r="L24" s="18"/>
      <c r="M24" s="642">
        <v>2311300</v>
      </c>
      <c r="N24" s="545">
        <f>N22-N23</f>
        <v>9425696.69</v>
      </c>
      <c r="O24" s="661">
        <f>O22-O23</f>
        <v>9111070.18</v>
      </c>
    </row>
    <row r="25" spans="1:15" ht="19.5" customHeight="1" thickBot="1">
      <c r="A25" s="537" t="s">
        <v>1025</v>
      </c>
      <c r="B25" s="537"/>
      <c r="C25" s="537"/>
      <c r="D25" s="642">
        <v>2110300</v>
      </c>
      <c r="E25" s="641">
        <v>720165.26</v>
      </c>
      <c r="G25" s="601" t="s">
        <v>1024</v>
      </c>
      <c r="H25" s="544"/>
      <c r="I25" s="544"/>
      <c r="J25" s="544"/>
      <c r="K25" s="544"/>
      <c r="L25" s="544"/>
      <c r="M25" s="600">
        <v>2311400</v>
      </c>
      <c r="N25" s="541">
        <f>N14-N24</f>
        <v>720165.2600000016</v>
      </c>
      <c r="O25" s="660">
        <f>O14-O24</f>
        <v>583651.1699999999</v>
      </c>
    </row>
    <row r="26" spans="1:15" ht="19.5" customHeight="1" thickBot="1" thickTop="1">
      <c r="A26" s="621"/>
      <c r="B26" s="621" t="s">
        <v>1023</v>
      </c>
      <c r="C26" s="621"/>
      <c r="D26" s="600"/>
      <c r="E26" s="659">
        <f>SUM(E23:E25)</f>
        <v>3463776.2700000005</v>
      </c>
      <c r="G26" s="9" t="s">
        <v>1022</v>
      </c>
      <c r="H26" s="34"/>
      <c r="I26" s="34"/>
      <c r="J26" s="34"/>
      <c r="K26" s="34"/>
      <c r="L26" s="34"/>
      <c r="M26" s="39"/>
      <c r="N26" s="836"/>
      <c r="O26" s="33"/>
    </row>
    <row r="27" spans="1:15" ht="21" customHeight="1" thickTop="1">
      <c r="A27" s="34"/>
      <c r="B27" s="34"/>
      <c r="C27" s="34"/>
      <c r="D27" s="39"/>
      <c r="E27" s="33"/>
      <c r="G27" s="34"/>
      <c r="H27" s="658" t="s">
        <v>1107</v>
      </c>
      <c r="I27" s="34"/>
      <c r="J27" s="34"/>
      <c r="K27" s="34"/>
      <c r="L27" s="34"/>
      <c r="M27" s="39"/>
      <c r="N27" s="33"/>
      <c r="O27" s="33"/>
    </row>
    <row r="28" spans="1:15" ht="19.5" customHeight="1">
      <c r="A28" s="34"/>
      <c r="B28" s="657" t="s">
        <v>1021</v>
      </c>
      <c r="C28" s="656"/>
      <c r="D28" s="652">
        <v>2220130</v>
      </c>
      <c r="E28" s="655">
        <v>2616373.45</v>
      </c>
      <c r="G28" s="34"/>
      <c r="H28" s="654" t="s">
        <v>1108</v>
      </c>
      <c r="I28" s="653"/>
      <c r="J28" s="653"/>
      <c r="K28" s="653"/>
      <c r="L28" s="653"/>
      <c r="M28" s="652">
        <v>2311500</v>
      </c>
      <c r="N28" s="651">
        <f>N25</f>
        <v>720165.2600000016</v>
      </c>
      <c r="O28" s="33"/>
    </row>
    <row r="29" spans="1:15" ht="15.75">
      <c r="A29" s="34"/>
      <c r="B29" s="647"/>
      <c r="C29" s="34"/>
      <c r="D29" s="611"/>
      <c r="E29" s="645"/>
      <c r="G29" s="34"/>
      <c r="H29" s="646" t="s">
        <v>1109</v>
      </c>
      <c r="I29" s="34"/>
      <c r="J29" s="34"/>
      <c r="K29" s="34"/>
      <c r="L29" s="34"/>
      <c r="M29" s="611"/>
      <c r="N29" s="645"/>
      <c r="O29" s="33"/>
    </row>
    <row r="30" spans="1:15" ht="16.5" thickBot="1">
      <c r="A30" s="34"/>
      <c r="B30" s="644" t="s">
        <v>1020</v>
      </c>
      <c r="C30" s="650"/>
      <c r="D30" s="642">
        <v>2220200</v>
      </c>
      <c r="E30" s="649">
        <v>848766</v>
      </c>
      <c r="G30" s="34"/>
      <c r="H30" s="643" t="s">
        <v>1019</v>
      </c>
      <c r="I30" s="18"/>
      <c r="J30" s="18"/>
      <c r="K30" s="18"/>
      <c r="L30" s="18"/>
      <c r="M30" s="642">
        <v>2311600</v>
      </c>
      <c r="N30" s="648">
        <f>'Sheet 4-11'!I296</f>
        <v>185000</v>
      </c>
      <c r="O30" s="33"/>
    </row>
    <row r="31" spans="1:15" ht="12.75" customHeight="1">
      <c r="A31" s="34"/>
      <c r="B31" s="647" t="s">
        <v>1018</v>
      </c>
      <c r="C31" s="34"/>
      <c r="D31" s="611"/>
      <c r="E31" s="645"/>
      <c r="G31" s="34"/>
      <c r="H31" s="646"/>
      <c r="I31" s="34"/>
      <c r="J31" s="34"/>
      <c r="K31" s="34"/>
      <c r="L31" s="34"/>
      <c r="M31" s="611"/>
      <c r="N31" s="645"/>
      <c r="O31" s="33"/>
    </row>
    <row r="32" spans="1:15" ht="15.75" customHeight="1">
      <c r="A32" s="34"/>
      <c r="B32" s="644" t="s">
        <v>1017</v>
      </c>
      <c r="C32" s="18"/>
      <c r="D32" s="642">
        <v>2220300</v>
      </c>
      <c r="E32" s="641">
        <f>+E28-E30</f>
        <v>1767607.4500000002</v>
      </c>
      <c r="G32" s="34"/>
      <c r="H32" s="643" t="s">
        <v>1016</v>
      </c>
      <c r="I32" s="18"/>
      <c r="J32" s="18"/>
      <c r="K32" s="18"/>
      <c r="L32" s="18"/>
      <c r="M32" s="642">
        <v>2311700</v>
      </c>
      <c r="N32" s="641">
        <f>N28-N30</f>
        <v>535165.2600000016</v>
      </c>
      <c r="O32" s="33"/>
    </row>
    <row r="33" spans="1:4" ht="15.75">
      <c r="A33" s="34"/>
      <c r="B33" s="34"/>
      <c r="C33" s="34"/>
      <c r="D33" s="49"/>
    </row>
    <row r="34" spans="1:7" ht="19.5" customHeight="1">
      <c r="A34" s="34"/>
      <c r="B34" s="303" t="s">
        <v>1015</v>
      </c>
      <c r="C34" s="34"/>
      <c r="D34" s="34"/>
      <c r="G34" s="34" t="s">
        <v>1014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X38"/>
  <sheetViews>
    <sheetView defaultGridColor="0" zoomScale="87" zoomScaleNormal="87" zoomScalePageLayoutView="0" colorId="22" workbookViewId="0" topLeftCell="A1">
      <selection activeCell="A4" sqref="A4"/>
    </sheetView>
  </sheetViews>
  <sheetFormatPr defaultColWidth="9.77734375" defaultRowHeight="15"/>
  <cols>
    <col min="1" max="1" width="5.77734375" style="0" customWidth="1"/>
    <col min="2" max="2" width="13.77734375" style="0" customWidth="1"/>
    <col min="3" max="3" width="19.77734375" style="0" customWidth="1"/>
    <col min="4" max="4" width="3.77734375" style="0" customWidth="1"/>
    <col min="5" max="5" width="4.77734375" style="0" customWidth="1"/>
    <col min="6" max="6" width="3.77734375" style="0" customWidth="1"/>
    <col min="7" max="7" width="4.77734375" style="0" customWidth="1"/>
    <col min="8" max="8" width="3.77734375" style="0" customWidth="1"/>
    <col min="9" max="10" width="18.77734375" style="0" customWidth="1"/>
    <col min="11" max="11" width="16.77734375" style="0" customWidth="1"/>
    <col min="12" max="12" width="11.77734375" style="0" customWidth="1"/>
    <col min="13" max="13" width="16.77734375" style="0" customWidth="1"/>
    <col min="14" max="14" width="3.77734375" style="0" customWidth="1"/>
  </cols>
  <sheetData>
    <row r="2" ht="33.75" customHeight="1">
      <c r="M2" s="555"/>
    </row>
    <row r="3" spans="1:14" ht="21.75" customHeight="1">
      <c r="A3" s="640">
        <v>2018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24" t="s">
        <v>987</v>
      </c>
    </row>
    <row r="4" spans="1:24" ht="16.5" thickBot="1">
      <c r="A4" s="638" t="s">
        <v>1013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6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6.5" thickTop="1">
      <c r="A5" s="63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33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5.75">
      <c r="A6" s="63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33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5.75">
      <c r="A7" s="635"/>
      <c r="B7" s="31" t="s">
        <v>1012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633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5.75">
      <c r="A8" s="635"/>
      <c r="B8" s="31" t="s">
        <v>1011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633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>
      <c r="A9" s="635"/>
      <c r="B9" s="31" t="s">
        <v>1010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633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3" ht="15.75">
      <c r="A10" s="635"/>
      <c r="B10" s="31" t="s">
        <v>1009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633"/>
      <c r="O10" s="34"/>
      <c r="P10" s="34"/>
      <c r="Q10" s="34"/>
      <c r="R10" s="34"/>
      <c r="S10" s="34"/>
      <c r="T10" s="34"/>
      <c r="U10" s="34"/>
      <c r="V10" s="34"/>
      <c r="W10" s="34"/>
    </row>
    <row r="11" spans="1:14" ht="15">
      <c r="A11" s="3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9"/>
    </row>
    <row r="12" spans="1:14" ht="15">
      <c r="A12" s="3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9"/>
    </row>
    <row r="13" spans="1:14" ht="15">
      <c r="A13" s="3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9"/>
    </row>
    <row r="14" spans="1:14" ht="15.75">
      <c r="A14" s="30"/>
      <c r="B14" s="634" t="s">
        <v>1008</v>
      </c>
      <c r="C14" s="33"/>
      <c r="D14" s="33"/>
      <c r="E14" s="33" t="s">
        <v>1007</v>
      </c>
      <c r="F14" s="33"/>
      <c r="G14" s="33"/>
      <c r="H14" s="33"/>
      <c r="I14" s="33"/>
      <c r="J14" s="33"/>
      <c r="K14" s="33"/>
      <c r="L14" s="33"/>
      <c r="M14" s="31"/>
      <c r="N14" s="29"/>
    </row>
    <row r="15" spans="1:14" ht="15">
      <c r="A15" s="30"/>
      <c r="B15" s="33"/>
      <c r="C15" s="33"/>
      <c r="D15" s="33"/>
      <c r="E15" s="33" t="s">
        <v>1002</v>
      </c>
      <c r="F15" s="33"/>
      <c r="G15" s="33"/>
      <c r="H15" s="33"/>
      <c r="I15" s="33"/>
      <c r="J15" s="33"/>
      <c r="K15" s="33"/>
      <c r="L15" s="33"/>
      <c r="M15" s="33"/>
      <c r="N15" s="29"/>
    </row>
    <row r="16" spans="1:14" ht="15">
      <c r="A16" s="3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9"/>
    </row>
    <row r="17" spans="1:14" ht="15">
      <c r="A17" s="30"/>
      <c r="B17" s="33"/>
      <c r="C17" s="33"/>
      <c r="D17" s="33"/>
      <c r="E17" s="33"/>
      <c r="F17" s="631"/>
      <c r="G17" s="33" t="s">
        <v>1001</v>
      </c>
      <c r="H17" s="33"/>
      <c r="I17" s="33"/>
      <c r="J17" s="33"/>
      <c r="K17" s="33"/>
      <c r="L17" s="33"/>
      <c r="M17" s="33"/>
      <c r="N17" s="29"/>
    </row>
    <row r="18" spans="1:14" ht="15">
      <c r="A18" s="30"/>
      <c r="B18" s="33"/>
      <c r="C18" s="33"/>
      <c r="D18" s="33"/>
      <c r="E18" s="33"/>
      <c r="F18" s="33"/>
      <c r="G18" s="33" t="s">
        <v>1000</v>
      </c>
      <c r="H18" s="33"/>
      <c r="I18" s="33"/>
      <c r="J18" s="33"/>
      <c r="K18" s="33"/>
      <c r="L18" s="33"/>
      <c r="M18" s="33"/>
      <c r="N18" s="29"/>
    </row>
    <row r="19" spans="1:14" ht="15">
      <c r="A19" s="3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9"/>
    </row>
    <row r="20" spans="1:14" ht="15">
      <c r="A20" s="30"/>
      <c r="B20" s="33"/>
      <c r="C20" s="33"/>
      <c r="D20" s="33"/>
      <c r="E20" s="33"/>
      <c r="F20" s="632"/>
      <c r="G20" s="33" t="s">
        <v>999</v>
      </c>
      <c r="H20" s="33"/>
      <c r="I20" s="33"/>
      <c r="J20" s="33"/>
      <c r="K20" s="33"/>
      <c r="L20" s="33"/>
      <c r="M20" s="33"/>
      <c r="N20" s="29"/>
    </row>
    <row r="21" spans="1:14" ht="15">
      <c r="A21" s="30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9"/>
    </row>
    <row r="22" spans="1:14" ht="15.75">
      <c r="A22" s="30"/>
      <c r="B22" s="634" t="s">
        <v>998</v>
      </c>
      <c r="C22" s="33"/>
      <c r="D22" s="33"/>
      <c r="E22" s="33"/>
      <c r="F22" s="33" t="s">
        <v>997</v>
      </c>
      <c r="G22" s="33"/>
      <c r="H22" s="33"/>
      <c r="I22" s="33"/>
      <c r="J22" s="33"/>
      <c r="K22" s="33"/>
      <c r="L22" s="33"/>
      <c r="M22" s="31"/>
      <c r="N22" s="633"/>
    </row>
    <row r="23" spans="1:14" ht="15">
      <c r="A23" s="30"/>
      <c r="B23" s="33"/>
      <c r="C23" s="33"/>
      <c r="D23" s="33"/>
      <c r="E23" s="33"/>
      <c r="F23" s="33" t="s">
        <v>996</v>
      </c>
      <c r="G23" s="33"/>
      <c r="H23" s="33"/>
      <c r="I23" s="33"/>
      <c r="J23" s="33"/>
      <c r="K23" s="33"/>
      <c r="L23" s="33"/>
      <c r="M23" s="33"/>
      <c r="N23" s="29"/>
    </row>
    <row r="24" spans="1:14" ht="1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9"/>
    </row>
    <row r="25" spans="1:14" ht="15">
      <c r="A25" s="30"/>
      <c r="B25" s="33"/>
      <c r="C25" s="33"/>
      <c r="D25" s="33"/>
      <c r="E25" s="33"/>
      <c r="F25" s="632" t="s">
        <v>296</v>
      </c>
      <c r="G25" s="33"/>
      <c r="H25" s="33" t="s">
        <v>995</v>
      </c>
      <c r="I25" s="33"/>
      <c r="J25" s="33"/>
      <c r="K25" s="33"/>
      <c r="L25" s="33"/>
      <c r="M25" s="33"/>
      <c r="N25" s="29"/>
    </row>
    <row r="26" spans="1:14" ht="15">
      <c r="A26" s="3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9"/>
    </row>
    <row r="27" spans="1:14" ht="15">
      <c r="A27" s="30"/>
      <c r="B27" s="33"/>
      <c r="C27" s="33"/>
      <c r="D27" s="33"/>
      <c r="E27" s="33"/>
      <c r="F27" s="631"/>
      <c r="G27" s="33"/>
      <c r="H27" s="33" t="s">
        <v>994</v>
      </c>
      <c r="I27" s="33"/>
      <c r="J27" s="33"/>
      <c r="K27" s="33"/>
      <c r="L27" s="33"/>
      <c r="M27" s="33"/>
      <c r="N27" s="29"/>
    </row>
    <row r="28" spans="1:14" ht="15">
      <c r="A28" s="3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9"/>
    </row>
    <row r="29" spans="1:14" ht="15">
      <c r="A29" s="30"/>
      <c r="B29" s="33"/>
      <c r="C29" s="33"/>
      <c r="D29" s="33"/>
      <c r="E29" s="33"/>
      <c r="F29" s="631"/>
      <c r="G29" s="33"/>
      <c r="H29" s="47"/>
      <c r="I29" s="33" t="s">
        <v>993</v>
      </c>
      <c r="J29" s="33"/>
      <c r="K29" s="33"/>
      <c r="L29" s="33" t="s">
        <v>992</v>
      </c>
      <c r="M29" s="33"/>
      <c r="N29" s="29"/>
    </row>
    <row r="30" spans="1:14" ht="15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9"/>
    </row>
    <row r="31" spans="1:14" ht="15">
      <c r="A31" s="30"/>
      <c r="B31" s="33"/>
      <c r="C31" s="33"/>
      <c r="D31" s="631"/>
      <c r="E31" s="33"/>
      <c r="F31" s="33" t="s">
        <v>991</v>
      </c>
      <c r="G31" s="33"/>
      <c r="H31" s="33"/>
      <c r="I31" s="33"/>
      <c r="J31" s="33"/>
      <c r="K31" s="33"/>
      <c r="L31" s="33"/>
      <c r="M31" s="33"/>
      <c r="N31" s="29"/>
    </row>
    <row r="32" spans="1:14" ht="15">
      <c r="A32" s="30"/>
      <c r="B32" s="33"/>
      <c r="C32" s="33"/>
      <c r="D32" s="33"/>
      <c r="E32" s="33"/>
      <c r="F32" s="33" t="s">
        <v>990</v>
      </c>
      <c r="G32" s="33"/>
      <c r="H32" s="33"/>
      <c r="I32" s="33"/>
      <c r="J32" s="33"/>
      <c r="K32" s="33"/>
      <c r="L32" s="33"/>
      <c r="M32" s="33"/>
      <c r="N32" s="29"/>
    </row>
    <row r="33" spans="1:14" ht="15">
      <c r="A33" s="30"/>
      <c r="N33" s="29"/>
    </row>
    <row r="34" spans="1:14" ht="15">
      <c r="A34" s="1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8" spans="9:13" ht="15.75">
      <c r="I38" s="34" t="s">
        <v>989</v>
      </c>
      <c r="M38" t="s">
        <v>988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defaultGridColor="0" zoomScale="77" zoomScaleNormal="77" zoomScalePageLayoutView="0" colorId="22" workbookViewId="0" topLeftCell="A1">
      <selection activeCell="I24" sqref="I24"/>
    </sheetView>
  </sheetViews>
  <sheetFormatPr defaultColWidth="9.77734375" defaultRowHeight="15"/>
  <cols>
    <col min="1" max="1" width="8.77734375" style="0" customWidth="1"/>
    <col min="2" max="3" width="13.77734375" style="0" customWidth="1"/>
    <col min="4" max="4" width="3.77734375" style="0" customWidth="1"/>
    <col min="5" max="5" width="4.77734375" style="0" customWidth="1"/>
    <col min="6" max="6" width="3.77734375" style="0" customWidth="1"/>
    <col min="7" max="7" width="4.77734375" style="0" customWidth="1"/>
    <col min="8" max="8" width="3.77734375" style="0" customWidth="1"/>
    <col min="9" max="10" width="18.77734375" style="0" customWidth="1"/>
    <col min="11" max="13" width="16.77734375" style="0" customWidth="1"/>
  </cols>
  <sheetData>
    <row r="2" ht="23.25">
      <c r="M2" s="630" t="s">
        <v>987</v>
      </c>
    </row>
    <row r="4" spans="1:13" ht="33.75" customHeight="1">
      <c r="A4" s="20"/>
      <c r="B4" s="22"/>
      <c r="C4" s="22"/>
      <c r="D4" s="22"/>
      <c r="E4" s="22"/>
      <c r="F4" s="22"/>
      <c r="G4" s="629" t="s">
        <v>986</v>
      </c>
      <c r="H4" s="22"/>
      <c r="I4" s="22"/>
      <c r="J4" s="22"/>
      <c r="K4" s="22"/>
      <c r="L4" s="22"/>
      <c r="M4" s="628" t="s">
        <v>250</v>
      </c>
    </row>
    <row r="5" spans="1:13" ht="15" customHeight="1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</row>
    <row r="6" spans="1:13" ht="15" customHeight="1">
      <c r="A6" s="30"/>
      <c r="B6" s="627" t="s">
        <v>1110</v>
      </c>
      <c r="M6" s="29"/>
    </row>
    <row r="7" spans="1:13" ht="15" customHeight="1">
      <c r="A7" s="30"/>
      <c r="M7" s="29"/>
    </row>
    <row r="8" spans="1:13" ht="15" customHeight="1">
      <c r="A8" s="30"/>
      <c r="B8" t="s">
        <v>205</v>
      </c>
      <c r="M8" s="29"/>
    </row>
    <row r="9" spans="1:13" ht="15" customHeight="1">
      <c r="A9" s="30"/>
      <c r="M9" s="29"/>
    </row>
    <row r="10" spans="1:13" ht="15" customHeight="1">
      <c r="A10" s="30"/>
      <c r="M10" s="29"/>
    </row>
    <row r="11" spans="1:13" ht="15" customHeight="1">
      <c r="A11" s="30"/>
      <c r="B11" t="s">
        <v>206</v>
      </c>
      <c r="M11" s="29"/>
    </row>
    <row r="12" spans="1:13" ht="15" customHeight="1">
      <c r="A12" s="30"/>
      <c r="M12" s="29"/>
    </row>
    <row r="13" spans="1:13" ht="15" customHeight="1">
      <c r="A13" s="30"/>
      <c r="B13" t="s">
        <v>207</v>
      </c>
      <c r="M13" s="29"/>
    </row>
    <row r="14" spans="1:13" ht="15" customHeight="1">
      <c r="A14" s="30"/>
      <c r="M14" s="29"/>
    </row>
    <row r="15" spans="1:13" ht="15" customHeight="1">
      <c r="A15" s="30"/>
      <c r="B15" t="s">
        <v>208</v>
      </c>
      <c r="M15" s="29"/>
    </row>
    <row r="16" spans="1:13" ht="15" customHeight="1">
      <c r="A16" s="30"/>
      <c r="M16" s="29"/>
    </row>
    <row r="17" spans="1:13" ht="15" customHeight="1">
      <c r="A17" s="30"/>
      <c r="M17" s="29"/>
    </row>
    <row r="18" spans="1:13" ht="15" customHeight="1">
      <c r="A18" s="30"/>
      <c r="M18" s="29"/>
    </row>
    <row r="19" spans="1:13" ht="15" customHeight="1">
      <c r="A19" s="30"/>
      <c r="M19" s="29"/>
    </row>
    <row r="20" spans="1:13" ht="15" customHeight="1">
      <c r="A20" s="30"/>
      <c r="M20" s="29"/>
    </row>
    <row r="21" spans="1:13" ht="15" customHeight="1">
      <c r="A21" s="30"/>
      <c r="M21" s="29"/>
    </row>
    <row r="22" spans="1:13" ht="15" customHeight="1">
      <c r="A22" s="30"/>
      <c r="M22" s="29"/>
    </row>
    <row r="23" spans="1:13" ht="15" customHeight="1">
      <c r="A23" s="30"/>
      <c r="M23" s="29"/>
    </row>
    <row r="24" spans="1:13" ht="15" customHeight="1">
      <c r="A24" s="30"/>
      <c r="M24" s="29"/>
    </row>
    <row r="25" spans="1:13" ht="15" customHeight="1">
      <c r="A25" s="30"/>
      <c r="M25" s="29"/>
    </row>
    <row r="26" spans="1:13" ht="15" customHeight="1">
      <c r="A26" s="30"/>
      <c r="M26" s="29"/>
    </row>
    <row r="27" spans="1:13" ht="15" customHeight="1">
      <c r="A27" s="30"/>
      <c r="M27" s="29"/>
    </row>
    <row r="28" spans="1:13" ht="15" customHeight="1">
      <c r="A28" s="30"/>
      <c r="M28" s="29"/>
    </row>
    <row r="29" spans="1:13" ht="15" customHeight="1">
      <c r="A29" s="30"/>
      <c r="M29" s="29"/>
    </row>
    <row r="30" spans="1:13" ht="15" customHeight="1">
      <c r="A30" s="30"/>
      <c r="M30" s="29"/>
    </row>
    <row r="31" spans="1:13" ht="15" customHeight="1">
      <c r="A31" s="30"/>
      <c r="M31" s="29"/>
    </row>
    <row r="32" spans="1:13" ht="15" customHeight="1">
      <c r="A32" s="30"/>
      <c r="M32" s="29"/>
    </row>
    <row r="33" spans="1:13" ht="15" customHeight="1">
      <c r="A33" s="1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9"/>
    </row>
    <row r="34" ht="15" customHeight="1"/>
    <row r="35" spans="9:13" ht="15.75">
      <c r="I35" s="34" t="s">
        <v>985</v>
      </c>
      <c r="M35" t="s">
        <v>984</v>
      </c>
    </row>
    <row r="36" ht="12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0"/>
  <sheetViews>
    <sheetView defaultGridColor="0" zoomScale="87" zoomScaleNormal="87" zoomScalePageLayoutView="0" colorId="22" workbookViewId="0" topLeftCell="A1">
      <selection activeCell="A1" sqref="A1:J30"/>
    </sheetView>
  </sheetViews>
  <sheetFormatPr defaultColWidth="9.77734375" defaultRowHeight="15"/>
  <cols>
    <col min="1" max="1" width="32.77734375" style="0" customWidth="1"/>
    <col min="2" max="2" width="11.77734375" style="0" customWidth="1"/>
    <col min="3" max="4" width="13.77734375" style="0" customWidth="1"/>
    <col min="5" max="6" width="14.77734375" style="0" customWidth="1"/>
    <col min="7" max="10" width="13.77734375" style="0" customWidth="1"/>
    <col min="11" max="11" width="12.77734375" style="0" customWidth="1"/>
  </cols>
  <sheetData>
    <row r="1" spans="1:10" ht="33.75" customHeight="1">
      <c r="A1" s="4" t="s">
        <v>983</v>
      </c>
      <c r="B1" s="5"/>
      <c r="C1" s="4"/>
      <c r="D1" s="4"/>
      <c r="E1" s="308"/>
      <c r="F1" s="308"/>
      <c r="G1" s="5"/>
      <c r="H1" s="5"/>
      <c r="I1" s="5"/>
      <c r="J1" s="555"/>
    </row>
    <row r="2" spans="1:9" ht="24" customHeight="1">
      <c r="A2" s="4">
        <v>2018</v>
      </c>
      <c r="B2" s="5"/>
      <c r="C2" s="308"/>
      <c r="D2" s="4"/>
      <c r="E2" s="308"/>
      <c r="F2" s="308"/>
      <c r="G2" s="5"/>
      <c r="H2" s="5"/>
      <c r="I2" s="5"/>
    </row>
    <row r="3" spans="3:8" ht="18" customHeight="1">
      <c r="C3" s="34"/>
      <c r="D3" s="34"/>
      <c r="E3" s="34"/>
      <c r="F3" s="34" t="s">
        <v>943</v>
      </c>
      <c r="G3" s="7" t="s">
        <v>172</v>
      </c>
      <c r="H3" s="7"/>
    </row>
    <row r="4" ht="7.5" customHeight="1" thickBot="1"/>
    <row r="5" spans="1:10" ht="15.75" customHeight="1" thickTop="1">
      <c r="A5" s="618">
        <v>1</v>
      </c>
      <c r="B5" s="616">
        <v>2</v>
      </c>
      <c r="C5" s="617">
        <v>3</v>
      </c>
      <c r="D5" s="616">
        <v>4</v>
      </c>
      <c r="E5" s="626" t="s">
        <v>1145</v>
      </c>
      <c r="F5" s="615"/>
      <c r="G5" s="615"/>
      <c r="H5" s="615"/>
      <c r="I5" s="615"/>
      <c r="J5" s="616">
        <v>6</v>
      </c>
    </row>
    <row r="6" spans="1:10" ht="15.75">
      <c r="A6" s="624"/>
      <c r="B6" s="625"/>
      <c r="C6" s="31"/>
      <c r="D6" s="611" t="s">
        <v>982</v>
      </c>
      <c r="E6" s="49" t="s">
        <v>959</v>
      </c>
      <c r="F6" s="610" t="s">
        <v>958</v>
      </c>
      <c r="G6" s="49" t="s">
        <v>957</v>
      </c>
      <c r="H6" s="610" t="s">
        <v>956</v>
      </c>
      <c r="I6" s="49">
        <v>5</v>
      </c>
      <c r="J6" s="611" t="s">
        <v>981</v>
      </c>
    </row>
    <row r="7" spans="1:10" ht="15.75">
      <c r="A7" s="613" t="s">
        <v>962</v>
      </c>
      <c r="B7" s="611" t="s">
        <v>961</v>
      </c>
      <c r="C7" s="39" t="s">
        <v>960</v>
      </c>
      <c r="D7" s="611" t="s">
        <v>980</v>
      </c>
      <c r="E7" s="39" t="s">
        <v>1111</v>
      </c>
      <c r="F7" s="611" t="s">
        <v>979</v>
      </c>
      <c r="G7" s="39" t="s">
        <v>928</v>
      </c>
      <c r="H7" s="611" t="s">
        <v>978</v>
      </c>
      <c r="I7" s="39" t="s">
        <v>977</v>
      </c>
      <c r="J7" s="611" t="s">
        <v>976</v>
      </c>
    </row>
    <row r="8" spans="1:10" ht="15.75">
      <c r="A8" s="624"/>
      <c r="B8" s="611" t="s">
        <v>954</v>
      </c>
      <c r="C8" s="39" t="s">
        <v>953</v>
      </c>
      <c r="D8" s="611" t="s">
        <v>975</v>
      </c>
      <c r="E8" s="39" t="s">
        <v>974</v>
      </c>
      <c r="F8" s="611" t="s">
        <v>973</v>
      </c>
      <c r="G8" s="39" t="s">
        <v>920</v>
      </c>
      <c r="H8" s="611" t="s">
        <v>972</v>
      </c>
      <c r="I8" s="39" t="s">
        <v>971</v>
      </c>
      <c r="J8" s="611" t="s">
        <v>970</v>
      </c>
    </row>
    <row r="9" spans="1:10" ht="16.5" thickBot="1">
      <c r="A9" s="623"/>
      <c r="B9" s="622"/>
      <c r="C9" s="608" t="s">
        <v>951</v>
      </c>
      <c r="D9" s="600" t="s">
        <v>968</v>
      </c>
      <c r="E9" s="621"/>
      <c r="F9" s="622"/>
      <c r="G9" s="621"/>
      <c r="H9" s="600" t="s">
        <v>969</v>
      </c>
      <c r="I9" s="608"/>
      <c r="J9" s="600" t="s">
        <v>968</v>
      </c>
    </row>
    <row r="10" spans="1:10" ht="19.5" customHeight="1" thickTop="1">
      <c r="A10" s="582" t="s">
        <v>1077</v>
      </c>
      <c r="B10" s="606"/>
      <c r="C10" s="579"/>
      <c r="D10" s="578"/>
      <c r="E10" s="579"/>
      <c r="F10" s="578"/>
      <c r="G10" s="579"/>
      <c r="H10" s="578"/>
      <c r="I10" s="579"/>
      <c r="J10" s="620"/>
    </row>
    <row r="11" spans="1:10" ht="19.5" customHeight="1">
      <c r="A11" s="582" t="s">
        <v>1128</v>
      </c>
      <c r="B11" s="605">
        <v>1</v>
      </c>
      <c r="C11" s="821">
        <f>5200+15000</f>
        <v>20200</v>
      </c>
      <c r="D11" s="822"/>
      <c r="E11" s="821"/>
      <c r="F11" s="822">
        <v>1010</v>
      </c>
      <c r="G11" s="821"/>
      <c r="H11" s="822">
        <f>+C11-F11</f>
        <v>19190</v>
      </c>
      <c r="I11" s="821"/>
      <c r="J11" s="823"/>
    </row>
    <row r="12" spans="1:10" ht="19.5" customHeight="1">
      <c r="A12" s="582" t="s">
        <v>1075</v>
      </c>
      <c r="B12" s="605">
        <v>2</v>
      </c>
      <c r="C12" s="821">
        <v>284705</v>
      </c>
      <c r="D12" s="823"/>
      <c r="E12" s="821"/>
      <c r="F12" s="822">
        <v>14235</v>
      </c>
      <c r="G12" s="821"/>
      <c r="H12" s="822">
        <f>+C12-F12</f>
        <v>270470</v>
      </c>
      <c r="I12" s="821"/>
      <c r="J12" s="823"/>
    </row>
    <row r="13" spans="1:10" ht="19.5" customHeight="1">
      <c r="A13" s="582" t="s">
        <v>1129</v>
      </c>
      <c r="B13" s="605">
        <v>3</v>
      </c>
      <c r="C13" s="821">
        <f>6292+4100</f>
        <v>10392</v>
      </c>
      <c r="D13" s="823"/>
      <c r="E13" s="821"/>
      <c r="F13" s="822">
        <v>520</v>
      </c>
      <c r="G13" s="821"/>
      <c r="H13" s="822">
        <f>+C13-F13</f>
        <v>9872</v>
      </c>
      <c r="I13" s="821"/>
      <c r="J13" s="823"/>
    </row>
    <row r="14" spans="1:10" ht="19.5" customHeight="1">
      <c r="A14" s="582" t="s">
        <v>1130</v>
      </c>
      <c r="B14" s="605">
        <v>4</v>
      </c>
      <c r="C14" s="821">
        <v>212450</v>
      </c>
      <c r="D14" s="823"/>
      <c r="E14" s="821"/>
      <c r="F14" s="822">
        <v>10622</v>
      </c>
      <c r="G14" s="821"/>
      <c r="H14" s="822">
        <f>+C14-F14</f>
        <v>201828</v>
      </c>
      <c r="I14" s="821"/>
      <c r="J14" s="823"/>
    </row>
    <row r="15" spans="1:10" ht="19.5" customHeight="1">
      <c r="A15" s="582" t="s">
        <v>1076</v>
      </c>
      <c r="B15" s="605">
        <v>5</v>
      </c>
      <c r="C15" s="821">
        <v>15000</v>
      </c>
      <c r="D15" s="822"/>
      <c r="E15" s="821"/>
      <c r="F15" s="822">
        <v>750</v>
      </c>
      <c r="G15" s="821"/>
      <c r="H15" s="822">
        <f>+C15-F15</f>
        <v>14250</v>
      </c>
      <c r="I15" s="821"/>
      <c r="J15" s="823"/>
    </row>
    <row r="16" spans="1:10" ht="19.5" customHeight="1">
      <c r="A16" s="582"/>
      <c r="B16" s="605"/>
      <c r="C16" s="821"/>
      <c r="D16" s="822"/>
      <c r="E16" s="821"/>
      <c r="F16" s="822"/>
      <c r="G16" s="821"/>
      <c r="H16" s="822"/>
      <c r="I16" s="821"/>
      <c r="J16" s="823"/>
    </row>
    <row r="17" spans="1:10" ht="19.5" customHeight="1">
      <c r="A17" s="582"/>
      <c r="B17" s="564"/>
      <c r="C17" s="821"/>
      <c r="D17" s="822"/>
      <c r="E17" s="821"/>
      <c r="F17" s="822"/>
      <c r="G17" s="821"/>
      <c r="H17" s="822"/>
      <c r="I17" s="821"/>
      <c r="J17" s="823"/>
    </row>
    <row r="18" spans="1:10" ht="19.5" customHeight="1">
      <c r="A18" s="582"/>
      <c r="B18" s="606"/>
      <c r="C18" s="821"/>
      <c r="D18" s="822"/>
      <c r="E18" s="821"/>
      <c r="F18" s="822"/>
      <c r="G18" s="821"/>
      <c r="H18" s="822"/>
      <c r="I18" s="821"/>
      <c r="J18" s="823"/>
    </row>
    <row r="19" spans="1:10" ht="19.5" customHeight="1">
      <c r="A19" s="582"/>
      <c r="B19" s="564"/>
      <c r="C19" s="821"/>
      <c r="D19" s="822"/>
      <c r="E19" s="821"/>
      <c r="F19" s="822"/>
      <c r="G19" s="821"/>
      <c r="H19" s="822"/>
      <c r="I19" s="821"/>
      <c r="J19" s="823"/>
    </row>
    <row r="20" spans="1:10" ht="19.5" customHeight="1">
      <c r="A20" s="582"/>
      <c r="B20" s="605"/>
      <c r="C20" s="821"/>
      <c r="D20" s="822"/>
      <c r="E20" s="821"/>
      <c r="F20" s="822"/>
      <c r="G20" s="821"/>
      <c r="H20" s="822"/>
      <c r="I20" s="821"/>
      <c r="J20" s="823"/>
    </row>
    <row r="21" spans="1:10" ht="19.5" customHeight="1">
      <c r="A21" s="582"/>
      <c r="B21" s="605"/>
      <c r="C21" s="821"/>
      <c r="D21" s="822"/>
      <c r="E21" s="821"/>
      <c r="F21" s="822"/>
      <c r="G21" s="821"/>
      <c r="H21" s="822"/>
      <c r="I21" s="821"/>
      <c r="J21" s="823"/>
    </row>
    <row r="22" spans="1:10" ht="19.5" customHeight="1">
      <c r="A22" s="582"/>
      <c r="B22" s="606"/>
      <c r="C22" s="821"/>
      <c r="D22" s="822"/>
      <c r="E22" s="821"/>
      <c r="F22" s="822"/>
      <c r="G22" s="821"/>
      <c r="H22" s="822"/>
      <c r="I22" s="821"/>
      <c r="J22" s="823"/>
    </row>
    <row r="23" spans="1:10" ht="19.5" customHeight="1">
      <c r="A23" s="582"/>
      <c r="B23" s="606"/>
      <c r="C23" s="821"/>
      <c r="D23" s="822"/>
      <c r="E23" s="821"/>
      <c r="F23" s="822"/>
      <c r="G23" s="821"/>
      <c r="H23" s="822"/>
      <c r="I23" s="821"/>
      <c r="J23" s="823"/>
    </row>
    <row r="24" spans="1:10" ht="19.5" customHeight="1">
      <c r="A24" s="582"/>
      <c r="B24" s="606"/>
      <c r="C24" s="821"/>
      <c r="D24" s="822"/>
      <c r="E24" s="821"/>
      <c r="F24" s="822"/>
      <c r="G24" s="821"/>
      <c r="H24" s="822"/>
      <c r="I24" s="821"/>
      <c r="J24" s="823"/>
    </row>
    <row r="25" spans="1:10" ht="19.5" customHeight="1">
      <c r="A25" s="582"/>
      <c r="B25" s="606"/>
      <c r="C25" s="821"/>
      <c r="D25" s="822"/>
      <c r="E25" s="821"/>
      <c r="F25" s="822"/>
      <c r="G25" s="821"/>
      <c r="H25" s="822"/>
      <c r="I25" s="821"/>
      <c r="J25" s="823"/>
    </row>
    <row r="26" spans="1:10" ht="19.5" customHeight="1">
      <c r="A26" s="582"/>
      <c r="B26" s="606"/>
      <c r="C26" s="821"/>
      <c r="D26" s="822"/>
      <c r="E26" s="821"/>
      <c r="F26" s="822"/>
      <c r="G26" s="821"/>
      <c r="H26" s="822"/>
      <c r="I26" s="821"/>
      <c r="J26" s="823"/>
    </row>
    <row r="27" spans="1:10" ht="19.5" customHeight="1">
      <c r="A27" s="582"/>
      <c r="B27" s="606"/>
      <c r="C27" s="821"/>
      <c r="D27" s="822"/>
      <c r="E27" s="821"/>
      <c r="F27" s="822"/>
      <c r="G27" s="821"/>
      <c r="H27" s="822"/>
      <c r="I27" s="821"/>
      <c r="J27" s="823"/>
    </row>
    <row r="28" spans="1:10" ht="19.5" customHeight="1" thickBot="1">
      <c r="A28" s="601" t="s">
        <v>949</v>
      </c>
      <c r="B28" s="600" t="s">
        <v>967</v>
      </c>
      <c r="C28" s="824">
        <f aca="true" t="shared" si="0" ref="C28:J28">SUM(C10:C27)</f>
        <v>542747</v>
      </c>
      <c r="D28" s="824">
        <f t="shared" si="0"/>
        <v>0</v>
      </c>
      <c r="E28" s="824">
        <f t="shared" si="0"/>
        <v>0</v>
      </c>
      <c r="F28" s="824">
        <f t="shared" si="0"/>
        <v>27137</v>
      </c>
      <c r="G28" s="824">
        <f t="shared" si="0"/>
        <v>0</v>
      </c>
      <c r="H28" s="824">
        <f t="shared" si="0"/>
        <v>515610</v>
      </c>
      <c r="I28" s="824">
        <f t="shared" si="0"/>
        <v>0</v>
      </c>
      <c r="J28" s="824">
        <f t="shared" si="0"/>
        <v>0</v>
      </c>
    </row>
    <row r="29" ht="15.75" thickTop="1"/>
    <row r="30" spans="5:10" ht="15.75">
      <c r="E30" s="34" t="s">
        <v>966</v>
      </c>
      <c r="J30" t="s">
        <v>965</v>
      </c>
    </row>
    <row r="31" spans="3:10" ht="33.75" customHeight="1">
      <c r="C31" s="619">
        <v>3</v>
      </c>
      <c r="D31" s="1" t="s">
        <v>1112</v>
      </c>
      <c r="E31" s="34"/>
      <c r="F31" s="34"/>
      <c r="G31" s="34"/>
      <c r="J31" s="555"/>
    </row>
    <row r="32" spans="3:7" ht="18" customHeight="1">
      <c r="C32" s="44" t="s">
        <v>964</v>
      </c>
      <c r="D32" s="34"/>
      <c r="E32" s="34"/>
      <c r="F32" s="34"/>
      <c r="G32" s="34"/>
    </row>
    <row r="33" spans="3:9" ht="18" customHeight="1">
      <c r="C33" s="34"/>
      <c r="D33" s="34"/>
      <c r="E33" s="34"/>
      <c r="F33" s="34"/>
      <c r="G33" s="34" t="s">
        <v>943</v>
      </c>
      <c r="H33" s="7" t="str">
        <f>G3</f>
        <v>Borough of Riverton</v>
      </c>
      <c r="I33" s="7"/>
    </row>
    <row r="34" ht="7.5" customHeight="1" thickBot="1"/>
    <row r="35" spans="1:10" ht="15.75" customHeight="1" thickTop="1">
      <c r="A35" s="618">
        <v>1</v>
      </c>
      <c r="B35" s="616">
        <v>2</v>
      </c>
      <c r="C35" s="617">
        <v>3</v>
      </c>
      <c r="D35" s="616">
        <v>4</v>
      </c>
      <c r="E35" s="615" t="s">
        <v>963</v>
      </c>
      <c r="F35" s="615"/>
      <c r="G35" s="615"/>
      <c r="H35" s="615"/>
      <c r="I35" s="615"/>
      <c r="J35" s="614"/>
    </row>
    <row r="36" spans="1:10" ht="15.75">
      <c r="A36" s="613"/>
      <c r="B36" s="610"/>
      <c r="C36" s="49"/>
      <c r="D36" s="610"/>
      <c r="E36" s="49"/>
      <c r="F36" s="610"/>
      <c r="G36" s="49"/>
      <c r="H36" s="610"/>
      <c r="I36" s="49"/>
      <c r="J36" s="610"/>
    </row>
    <row r="37" spans="1:10" ht="15.75">
      <c r="A37" s="612" t="s">
        <v>962</v>
      </c>
      <c r="B37" s="611" t="s">
        <v>961</v>
      </c>
      <c r="C37" s="39" t="s">
        <v>960</v>
      </c>
      <c r="D37" s="611" t="s">
        <v>960</v>
      </c>
      <c r="E37" s="49" t="s">
        <v>959</v>
      </c>
      <c r="F37" s="610" t="s">
        <v>958</v>
      </c>
      <c r="G37" s="49" t="s">
        <v>957</v>
      </c>
      <c r="H37" s="610" t="s">
        <v>956</v>
      </c>
      <c r="I37" s="49">
        <v>5</v>
      </c>
      <c r="J37" s="610" t="s">
        <v>955</v>
      </c>
    </row>
    <row r="38" spans="1:10" ht="15.75">
      <c r="A38" s="612"/>
      <c r="B38" s="611" t="s">
        <v>954</v>
      </c>
      <c r="C38" s="39" t="s">
        <v>953</v>
      </c>
      <c r="D38" s="611" t="s">
        <v>952</v>
      </c>
      <c r="E38" s="49">
        <v>2018</v>
      </c>
      <c r="F38" s="610">
        <f>E38+1</f>
        <v>2019</v>
      </c>
      <c r="G38" s="49">
        <f>F38+1</f>
        <v>2020</v>
      </c>
      <c r="H38" s="610">
        <f>G38+1</f>
        <v>2021</v>
      </c>
      <c r="I38" s="49">
        <f>H38+1</f>
        <v>2022</v>
      </c>
      <c r="J38" s="610">
        <f>I38+1</f>
        <v>2023</v>
      </c>
    </row>
    <row r="39" spans="1:10" ht="16.5" thickBot="1">
      <c r="A39" s="609"/>
      <c r="B39" s="600"/>
      <c r="C39" s="608" t="s">
        <v>951</v>
      </c>
      <c r="D39" s="600" t="s">
        <v>950</v>
      </c>
      <c r="E39" s="607"/>
      <c r="F39" s="543"/>
      <c r="G39" s="607"/>
      <c r="H39" s="543"/>
      <c r="I39" s="607"/>
      <c r="J39" s="543"/>
    </row>
    <row r="40" spans="1:10" ht="19.5" customHeight="1" thickTop="1">
      <c r="A40" s="582" t="s">
        <v>1077</v>
      </c>
      <c r="B40" s="606"/>
      <c r="C40" s="579"/>
      <c r="D40" s="602"/>
      <c r="E40" s="579"/>
      <c r="F40" s="578"/>
      <c r="G40" s="579"/>
      <c r="H40" s="578"/>
      <c r="I40" s="578"/>
      <c r="J40" s="578"/>
    </row>
    <row r="41" spans="1:10" ht="19.5" customHeight="1">
      <c r="A41" s="582" t="s">
        <v>1128</v>
      </c>
      <c r="B41" s="605">
        <v>1</v>
      </c>
      <c r="C41" s="821">
        <f>5200+15000</f>
        <v>20200</v>
      </c>
      <c r="D41" s="825">
        <v>2018</v>
      </c>
      <c r="E41" s="821">
        <f>5200+15000</f>
        <v>20200</v>
      </c>
      <c r="F41" s="822"/>
      <c r="G41" s="821"/>
      <c r="H41" s="822"/>
      <c r="I41" s="822"/>
      <c r="J41" s="822"/>
    </row>
    <row r="42" spans="1:10" ht="19.5" customHeight="1">
      <c r="A42" s="582" t="s">
        <v>1075</v>
      </c>
      <c r="B42" s="605">
        <v>2</v>
      </c>
      <c r="C42" s="821">
        <v>284705</v>
      </c>
      <c r="D42" s="825">
        <v>2018</v>
      </c>
      <c r="E42" s="821">
        <v>284705</v>
      </c>
      <c r="F42" s="822"/>
      <c r="G42" s="821"/>
      <c r="H42" s="822"/>
      <c r="I42" s="822"/>
      <c r="J42" s="822"/>
    </row>
    <row r="43" spans="1:10" ht="19.5" customHeight="1">
      <c r="A43" s="582" t="s">
        <v>1129</v>
      </c>
      <c r="B43" s="605">
        <v>3</v>
      </c>
      <c r="C43" s="821">
        <f>6292+4100</f>
        <v>10392</v>
      </c>
      <c r="D43" s="825">
        <v>2018</v>
      </c>
      <c r="E43" s="821">
        <f>6292+4100</f>
        <v>10392</v>
      </c>
      <c r="F43" s="822"/>
      <c r="G43" s="821"/>
      <c r="H43" s="822"/>
      <c r="I43" s="822"/>
      <c r="J43" s="822"/>
    </row>
    <row r="44" spans="1:10" ht="19.5" customHeight="1">
      <c r="A44" s="582" t="s">
        <v>1130</v>
      </c>
      <c r="B44" s="605">
        <v>4</v>
      </c>
      <c r="C44" s="821">
        <v>212450</v>
      </c>
      <c r="D44" s="825">
        <v>2018</v>
      </c>
      <c r="E44" s="821">
        <v>212450</v>
      </c>
      <c r="F44" s="822"/>
      <c r="G44" s="821"/>
      <c r="H44" s="822"/>
      <c r="I44" s="822"/>
      <c r="J44" s="822"/>
    </row>
    <row r="45" spans="1:10" ht="19.5" customHeight="1">
      <c r="A45" s="582" t="s">
        <v>1076</v>
      </c>
      <c r="B45" s="605">
        <v>5</v>
      </c>
      <c r="C45" s="821">
        <v>15000</v>
      </c>
      <c r="D45" s="825">
        <v>2018</v>
      </c>
      <c r="E45" s="821">
        <v>15000</v>
      </c>
      <c r="F45" s="822"/>
      <c r="G45" s="821"/>
      <c r="H45" s="822"/>
      <c r="I45" s="822"/>
      <c r="J45" s="822"/>
    </row>
    <row r="46" spans="1:10" ht="19.5" customHeight="1">
      <c r="A46" s="582"/>
      <c r="B46" s="605"/>
      <c r="C46" s="821"/>
      <c r="D46" s="604"/>
      <c r="E46" s="821"/>
      <c r="F46" s="822"/>
      <c r="G46" s="821"/>
      <c r="H46" s="822"/>
      <c r="I46" s="822"/>
      <c r="J46" s="822"/>
    </row>
    <row r="47" spans="1:10" ht="19.5" customHeight="1">
      <c r="A47" s="582"/>
      <c r="B47" s="564"/>
      <c r="C47" s="821"/>
      <c r="D47" s="602"/>
      <c r="E47" s="821"/>
      <c r="F47" s="822"/>
      <c r="G47" s="821"/>
      <c r="H47" s="822"/>
      <c r="I47" s="822"/>
      <c r="J47" s="822"/>
    </row>
    <row r="48" spans="1:10" ht="19.5" customHeight="1">
      <c r="A48" s="582"/>
      <c r="B48" s="606"/>
      <c r="C48" s="821"/>
      <c r="D48" s="602"/>
      <c r="E48" s="821"/>
      <c r="F48" s="822"/>
      <c r="G48" s="821"/>
      <c r="H48" s="822"/>
      <c r="I48" s="822"/>
      <c r="J48" s="822"/>
    </row>
    <row r="49" spans="1:10" ht="19.5" customHeight="1">
      <c r="A49" s="582"/>
      <c r="B49" s="564"/>
      <c r="C49" s="821"/>
      <c r="D49" s="602"/>
      <c r="E49" s="821"/>
      <c r="F49" s="822"/>
      <c r="G49" s="821"/>
      <c r="H49" s="822"/>
      <c r="I49" s="822"/>
      <c r="J49" s="822"/>
    </row>
    <row r="50" spans="1:10" ht="19.5" customHeight="1">
      <c r="A50" s="582"/>
      <c r="B50" s="605"/>
      <c r="C50" s="821"/>
      <c r="D50" s="604"/>
      <c r="E50" s="821"/>
      <c r="F50" s="822"/>
      <c r="G50" s="821"/>
      <c r="H50" s="822"/>
      <c r="I50" s="822"/>
      <c r="J50" s="822"/>
    </row>
    <row r="51" spans="1:10" ht="19.5" customHeight="1">
      <c r="A51" s="582"/>
      <c r="B51" s="605"/>
      <c r="C51" s="821"/>
      <c r="D51" s="604"/>
      <c r="E51" s="821"/>
      <c r="F51" s="822"/>
      <c r="G51" s="821"/>
      <c r="H51" s="822"/>
      <c r="I51" s="821"/>
      <c r="J51" s="822"/>
    </row>
    <row r="52" spans="1:10" ht="19.5" customHeight="1">
      <c r="A52" s="582"/>
      <c r="B52" s="564"/>
      <c r="C52" s="821"/>
      <c r="D52" s="602"/>
      <c r="E52" s="821"/>
      <c r="F52" s="822"/>
      <c r="G52" s="821"/>
      <c r="H52" s="822"/>
      <c r="I52" s="821"/>
      <c r="J52" s="822"/>
    </row>
    <row r="53" spans="1:10" ht="19.5" customHeight="1">
      <c r="A53" s="582"/>
      <c r="B53" s="564"/>
      <c r="C53" s="821"/>
      <c r="D53" s="602"/>
      <c r="E53" s="821"/>
      <c r="F53" s="822"/>
      <c r="G53" s="821"/>
      <c r="H53" s="822"/>
      <c r="I53" s="821"/>
      <c r="J53" s="822"/>
    </row>
    <row r="54" spans="1:10" ht="19.5" customHeight="1">
      <c r="A54" s="582"/>
      <c r="B54" s="564"/>
      <c r="C54" s="821"/>
      <c r="D54" s="602"/>
      <c r="E54" s="821"/>
      <c r="F54" s="822"/>
      <c r="G54" s="821"/>
      <c r="H54" s="822"/>
      <c r="I54" s="821"/>
      <c r="J54" s="822"/>
    </row>
    <row r="55" spans="1:10" ht="19.5" customHeight="1">
      <c r="A55" s="582"/>
      <c r="B55" s="564"/>
      <c r="C55" s="821"/>
      <c r="D55" s="602"/>
      <c r="E55" s="821"/>
      <c r="F55" s="822"/>
      <c r="G55" s="821"/>
      <c r="H55" s="822"/>
      <c r="I55" s="821"/>
      <c r="J55" s="822"/>
    </row>
    <row r="56" spans="1:10" ht="19.5" customHeight="1">
      <c r="A56" s="582"/>
      <c r="B56" s="564"/>
      <c r="C56" s="821"/>
      <c r="D56" s="602"/>
      <c r="E56" s="821"/>
      <c r="F56" s="822"/>
      <c r="G56" s="821"/>
      <c r="H56" s="822"/>
      <c r="I56" s="821"/>
      <c r="J56" s="822"/>
    </row>
    <row r="57" spans="1:10" ht="19.5" customHeight="1">
      <c r="A57" s="603"/>
      <c r="B57" s="564"/>
      <c r="C57" s="821"/>
      <c r="D57" s="602"/>
      <c r="E57" s="821"/>
      <c r="F57" s="822"/>
      <c r="G57" s="821"/>
      <c r="H57" s="822"/>
      <c r="I57" s="821"/>
      <c r="J57" s="822"/>
    </row>
    <row r="58" spans="1:10" ht="19.5" customHeight="1" thickBot="1">
      <c r="A58" s="601" t="s">
        <v>949</v>
      </c>
      <c r="B58" s="600" t="s">
        <v>948</v>
      </c>
      <c r="C58" s="824">
        <f>SUM(C40:C57)</f>
        <v>542747</v>
      </c>
      <c r="D58" s="599"/>
      <c r="E58" s="824">
        <f aca="true" t="shared" si="1" ref="E58:J58">SUM(E40:E57)</f>
        <v>542747</v>
      </c>
      <c r="F58" s="824">
        <f t="shared" si="1"/>
        <v>0</v>
      </c>
      <c r="G58" s="824">
        <f t="shared" si="1"/>
        <v>0</v>
      </c>
      <c r="H58" s="824">
        <f t="shared" si="1"/>
        <v>0</v>
      </c>
      <c r="I58" s="824">
        <f t="shared" si="1"/>
        <v>0</v>
      </c>
      <c r="J58" s="824">
        <f t="shared" si="1"/>
        <v>0</v>
      </c>
    </row>
    <row r="59" spans="3:10" ht="15.75" thickTop="1">
      <c r="C59" s="826"/>
      <c r="E59" s="826"/>
      <c r="F59" s="826"/>
      <c r="G59" s="826"/>
      <c r="H59" s="826"/>
      <c r="I59" s="826"/>
      <c r="J59" s="826"/>
    </row>
    <row r="60" spans="3:10" ht="15.75">
      <c r="C60" s="826"/>
      <c r="E60" s="34" t="s">
        <v>947</v>
      </c>
      <c r="J60" t="s">
        <v>946</v>
      </c>
    </row>
  </sheetData>
  <sheetProtection/>
  <printOptions horizontalCentered="1"/>
  <pageMargins left="0.5" right="0.5" top="0.5" bottom="0.5" header="0.5" footer="0.5"/>
  <pageSetup fitToHeight="0" fitToWidth="1" horizontalDpi="600" verticalDpi="600" orientation="landscape" paperSize="5" scale="88" r:id="rId1"/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9"/>
  <sheetViews>
    <sheetView defaultGridColor="0" zoomScale="87" zoomScaleNormal="87" zoomScalePageLayoutView="0" colorId="22" workbookViewId="0" topLeftCell="A1">
      <selection activeCell="A1" sqref="A1:K29"/>
    </sheetView>
  </sheetViews>
  <sheetFormatPr defaultColWidth="9.77734375" defaultRowHeight="15"/>
  <cols>
    <col min="1" max="1" width="32.77734375" style="0" customWidth="1"/>
    <col min="2" max="2" width="11.77734375" style="0" customWidth="1"/>
    <col min="3" max="4" width="13.77734375" style="0" customWidth="1"/>
    <col min="5" max="6" width="14.77734375" style="0" customWidth="1"/>
    <col min="7" max="10" width="13.77734375" style="0" customWidth="1"/>
    <col min="11" max="11" width="12.77734375" style="0" customWidth="1"/>
  </cols>
  <sheetData>
    <row r="1" spans="1:11" ht="33.75" customHeight="1">
      <c r="A1" s="597"/>
      <c r="B1" s="597"/>
      <c r="C1" s="598">
        <v>3</v>
      </c>
      <c r="D1" s="597" t="s">
        <v>1113</v>
      </c>
      <c r="E1" s="298"/>
      <c r="F1" s="51"/>
      <c r="G1" s="51"/>
      <c r="H1" s="51"/>
      <c r="I1" s="573"/>
      <c r="J1" s="51"/>
      <c r="K1" s="574"/>
    </row>
    <row r="2" spans="1:11" ht="18" customHeight="1">
      <c r="A2" s="84" t="s">
        <v>945</v>
      </c>
      <c r="B2" s="573"/>
      <c r="C2" s="573"/>
      <c r="D2" s="572"/>
      <c r="E2" s="573"/>
      <c r="F2" s="573"/>
      <c r="G2" s="573"/>
      <c r="H2" s="573"/>
      <c r="I2" s="573"/>
      <c r="J2" s="573"/>
      <c r="K2" s="51"/>
    </row>
    <row r="3" spans="1:10" ht="18" customHeight="1">
      <c r="A3" s="298"/>
      <c r="B3" s="298"/>
      <c r="C3" s="298"/>
      <c r="D3" s="298"/>
      <c r="E3" s="298"/>
      <c r="F3" s="298"/>
      <c r="G3" s="298"/>
      <c r="H3" s="51" t="s">
        <v>943</v>
      </c>
      <c r="I3" s="205" t="s">
        <v>172</v>
      </c>
      <c r="J3" s="560"/>
    </row>
    <row r="4" ht="7.5" customHeight="1" thickBot="1"/>
    <row r="5" spans="1:11" ht="15.75" customHeight="1" thickTop="1">
      <c r="A5" s="595">
        <v>1</v>
      </c>
      <c r="B5" s="594">
        <v>2</v>
      </c>
      <c r="C5" s="596" t="s">
        <v>942</v>
      </c>
      <c r="D5" s="591"/>
      <c r="E5" s="595">
        <v>4</v>
      </c>
      <c r="F5" s="594">
        <v>5</v>
      </c>
      <c r="G5" s="593">
        <v>6</v>
      </c>
      <c r="H5" s="592" t="s">
        <v>941</v>
      </c>
      <c r="I5" s="591"/>
      <c r="J5" s="591"/>
      <c r="K5" s="590"/>
    </row>
    <row r="6" spans="1:11" ht="15.75">
      <c r="A6" s="587"/>
      <c r="B6" s="586"/>
      <c r="C6" s="576" t="s">
        <v>940</v>
      </c>
      <c r="D6" s="588" t="s">
        <v>939</v>
      </c>
      <c r="E6" s="76" t="s">
        <v>928</v>
      </c>
      <c r="F6" s="586"/>
      <c r="G6" s="76" t="s">
        <v>938</v>
      </c>
      <c r="H6" s="589" t="s">
        <v>937</v>
      </c>
      <c r="I6" s="588" t="s">
        <v>936</v>
      </c>
      <c r="J6" s="588" t="s">
        <v>935</v>
      </c>
      <c r="K6" s="588" t="s">
        <v>934</v>
      </c>
    </row>
    <row r="7" spans="1:11" ht="15.75">
      <c r="A7" s="587" t="s">
        <v>933</v>
      </c>
      <c r="B7" s="586" t="s">
        <v>932</v>
      </c>
      <c r="C7" s="76" t="s">
        <v>931</v>
      </c>
      <c r="D7" s="586" t="s">
        <v>930</v>
      </c>
      <c r="E7" s="76" t="s">
        <v>929</v>
      </c>
      <c r="F7" s="586" t="s">
        <v>928</v>
      </c>
      <c r="G7" s="76" t="s">
        <v>927</v>
      </c>
      <c r="H7" s="587" t="s">
        <v>926</v>
      </c>
      <c r="I7" s="586" t="s">
        <v>925</v>
      </c>
      <c r="J7" s="76" t="s">
        <v>924</v>
      </c>
      <c r="K7" s="586" t="s">
        <v>923</v>
      </c>
    </row>
    <row r="8" spans="1:11" ht="16.5" thickBot="1">
      <c r="A8" s="584"/>
      <c r="B8" s="557" t="s">
        <v>922</v>
      </c>
      <c r="C8" s="585">
        <v>2018</v>
      </c>
      <c r="D8" s="583"/>
      <c r="E8" s="585" t="s">
        <v>921</v>
      </c>
      <c r="F8" s="557" t="s">
        <v>920</v>
      </c>
      <c r="G8" s="585" t="s">
        <v>919</v>
      </c>
      <c r="H8" s="584"/>
      <c r="I8" s="557" t="s">
        <v>918</v>
      </c>
      <c r="J8" s="79"/>
      <c r="K8" s="583"/>
    </row>
    <row r="9" spans="1:11" ht="19.5" customHeight="1" thickTop="1">
      <c r="A9" s="582" t="s">
        <v>1077</v>
      </c>
      <c r="B9" s="578"/>
      <c r="C9" s="579"/>
      <c r="D9" s="578"/>
      <c r="E9" s="579"/>
      <c r="F9" s="578"/>
      <c r="G9" s="579"/>
      <c r="H9" s="580"/>
      <c r="I9" s="578"/>
      <c r="J9" s="579"/>
      <c r="K9" s="578"/>
    </row>
    <row r="10" spans="1:11" ht="19.5" customHeight="1">
      <c r="A10" s="582" t="s">
        <v>1128</v>
      </c>
      <c r="B10" s="827">
        <f>5200+15000</f>
        <v>20200</v>
      </c>
      <c r="C10" s="821"/>
      <c r="D10" s="822"/>
      <c r="E10" s="822">
        <v>1010</v>
      </c>
      <c r="F10" s="822"/>
      <c r="G10" s="822"/>
      <c r="H10" s="821">
        <f>+B10-E10</f>
        <v>19190</v>
      </c>
      <c r="I10" s="827"/>
      <c r="J10" s="821"/>
      <c r="K10" s="822"/>
    </row>
    <row r="11" spans="1:11" ht="19.5" customHeight="1">
      <c r="A11" s="582" t="s">
        <v>1075</v>
      </c>
      <c r="B11" s="822">
        <v>284705</v>
      </c>
      <c r="C11" s="821"/>
      <c r="D11" s="822"/>
      <c r="E11" s="822">
        <v>14235</v>
      </c>
      <c r="F11" s="822"/>
      <c r="G11" s="822"/>
      <c r="H11" s="821">
        <f>+B11-E11</f>
        <v>270470</v>
      </c>
      <c r="I11" s="822"/>
      <c r="J11" s="821"/>
      <c r="K11" s="822"/>
    </row>
    <row r="12" spans="1:11" ht="19.5" customHeight="1">
      <c r="A12" s="582" t="s">
        <v>1129</v>
      </c>
      <c r="B12" s="822">
        <f>6292+4100</f>
        <v>10392</v>
      </c>
      <c r="C12" s="821"/>
      <c r="D12" s="822"/>
      <c r="E12" s="822">
        <v>520</v>
      </c>
      <c r="F12" s="822"/>
      <c r="G12" s="822"/>
      <c r="H12" s="821">
        <f>+B12-E12</f>
        <v>9872</v>
      </c>
      <c r="I12" s="822"/>
      <c r="J12" s="821"/>
      <c r="K12" s="822"/>
    </row>
    <row r="13" spans="1:11" ht="19.5" customHeight="1">
      <c r="A13" s="582" t="s">
        <v>1130</v>
      </c>
      <c r="B13" s="822">
        <v>212450</v>
      </c>
      <c r="C13" s="821"/>
      <c r="D13" s="822"/>
      <c r="E13" s="822">
        <v>10622</v>
      </c>
      <c r="F13" s="822"/>
      <c r="G13" s="822"/>
      <c r="H13" s="821">
        <f>+B13-E13</f>
        <v>201828</v>
      </c>
      <c r="I13" s="822"/>
      <c r="J13" s="821"/>
      <c r="K13" s="822"/>
    </row>
    <row r="14" spans="1:11" ht="19.5" customHeight="1">
      <c r="A14" s="582" t="s">
        <v>1076</v>
      </c>
      <c r="B14" s="822">
        <v>15000</v>
      </c>
      <c r="C14" s="821"/>
      <c r="D14" s="822"/>
      <c r="E14" s="822">
        <v>750</v>
      </c>
      <c r="F14" s="822"/>
      <c r="G14" s="822"/>
      <c r="H14" s="821">
        <f>+B14-E14</f>
        <v>14250</v>
      </c>
      <c r="I14" s="822"/>
      <c r="J14" s="821"/>
      <c r="K14" s="822"/>
    </row>
    <row r="15" spans="1:11" ht="19.5" customHeight="1">
      <c r="A15" s="582"/>
      <c r="B15" s="822"/>
      <c r="C15" s="821"/>
      <c r="D15" s="822"/>
      <c r="E15" s="822"/>
      <c r="F15" s="821"/>
      <c r="G15" s="822"/>
      <c r="H15" s="821"/>
      <c r="I15" s="822"/>
      <c r="J15" s="821"/>
      <c r="K15" s="822"/>
    </row>
    <row r="16" spans="1:11" ht="19.5" customHeight="1">
      <c r="A16" s="582"/>
      <c r="B16" s="822"/>
      <c r="C16" s="821"/>
      <c r="D16" s="822"/>
      <c r="E16" s="822"/>
      <c r="F16" s="821"/>
      <c r="G16" s="822"/>
      <c r="H16" s="828"/>
      <c r="I16" s="822"/>
      <c r="J16" s="821"/>
      <c r="K16" s="822"/>
    </row>
    <row r="17" spans="1:11" ht="19.5" customHeight="1">
      <c r="A17" s="582"/>
      <c r="B17" s="827"/>
      <c r="C17" s="821"/>
      <c r="D17" s="822"/>
      <c r="E17" s="822"/>
      <c r="F17" s="821"/>
      <c r="G17" s="822"/>
      <c r="H17" s="828"/>
      <c r="I17" s="822"/>
      <c r="J17" s="821"/>
      <c r="K17" s="822"/>
    </row>
    <row r="18" spans="1:11" ht="19.5" customHeight="1">
      <c r="A18" s="582"/>
      <c r="B18" s="827"/>
      <c r="C18" s="821"/>
      <c r="D18" s="822"/>
      <c r="E18" s="822"/>
      <c r="F18" s="822"/>
      <c r="G18" s="821"/>
      <c r="H18" s="828"/>
      <c r="I18" s="822"/>
      <c r="J18" s="821"/>
      <c r="K18" s="822"/>
    </row>
    <row r="19" spans="1:11" ht="19.5" customHeight="1">
      <c r="A19" s="582"/>
      <c r="B19" s="827"/>
      <c r="C19" s="821"/>
      <c r="D19" s="822"/>
      <c r="E19" s="822"/>
      <c r="F19" s="821"/>
      <c r="G19" s="828"/>
      <c r="H19" s="828"/>
      <c r="I19" s="822"/>
      <c r="J19" s="821"/>
      <c r="K19" s="822"/>
    </row>
    <row r="20" spans="1:11" ht="19.5" customHeight="1">
      <c r="A20" s="582"/>
      <c r="B20" s="827"/>
      <c r="C20" s="821"/>
      <c r="D20" s="822"/>
      <c r="E20" s="822"/>
      <c r="F20" s="822"/>
      <c r="G20" s="821"/>
      <c r="H20" s="828"/>
      <c r="I20" s="822"/>
      <c r="J20" s="821"/>
      <c r="K20" s="822"/>
    </row>
    <row r="21" spans="1:11" ht="19.5" customHeight="1">
      <c r="A21" s="581"/>
      <c r="B21" s="822"/>
      <c r="C21" s="821"/>
      <c r="D21" s="822"/>
      <c r="E21" s="821"/>
      <c r="F21" s="822"/>
      <c r="G21" s="821"/>
      <c r="H21" s="828"/>
      <c r="I21" s="822"/>
      <c r="J21" s="821"/>
      <c r="K21" s="822"/>
    </row>
    <row r="22" spans="1:11" ht="19.5" customHeight="1">
      <c r="A22" s="581"/>
      <c r="B22" s="822"/>
      <c r="C22" s="821"/>
      <c r="D22" s="822"/>
      <c r="E22" s="821"/>
      <c r="F22" s="822"/>
      <c r="G22" s="821"/>
      <c r="H22" s="828"/>
      <c r="I22" s="822"/>
      <c r="J22" s="821"/>
      <c r="K22" s="822"/>
    </row>
    <row r="23" spans="1:11" ht="19.5" customHeight="1">
      <c r="A23" s="581"/>
      <c r="B23" s="822"/>
      <c r="C23" s="821"/>
      <c r="D23" s="822"/>
      <c r="E23" s="821"/>
      <c r="F23" s="822"/>
      <c r="G23" s="821"/>
      <c r="H23" s="828"/>
      <c r="I23" s="822"/>
      <c r="J23" s="821"/>
      <c r="K23" s="822"/>
    </row>
    <row r="24" spans="1:11" ht="19.5" customHeight="1">
      <c r="A24" s="581"/>
      <c r="B24" s="822"/>
      <c r="C24" s="821"/>
      <c r="D24" s="822"/>
      <c r="E24" s="821"/>
      <c r="F24" s="822"/>
      <c r="G24" s="821"/>
      <c r="H24" s="828"/>
      <c r="I24" s="822"/>
      <c r="J24" s="821"/>
      <c r="K24" s="822"/>
    </row>
    <row r="25" spans="1:11" ht="19.5" customHeight="1">
      <c r="A25" s="581"/>
      <c r="B25" s="822"/>
      <c r="C25" s="821"/>
      <c r="D25" s="822"/>
      <c r="E25" s="821"/>
      <c r="F25" s="822"/>
      <c r="G25" s="821"/>
      <c r="H25" s="828"/>
      <c r="I25" s="822"/>
      <c r="J25" s="821"/>
      <c r="K25" s="822"/>
    </row>
    <row r="26" spans="1:11" ht="19.5" customHeight="1">
      <c r="A26" s="581"/>
      <c r="B26" s="822"/>
      <c r="C26" s="821"/>
      <c r="D26" s="822"/>
      <c r="E26" s="821"/>
      <c r="F26" s="822"/>
      <c r="G26" s="821"/>
      <c r="H26" s="828"/>
      <c r="I26" s="822"/>
      <c r="J26" s="821"/>
      <c r="K26" s="822"/>
    </row>
    <row r="27" spans="1:11" ht="19.5" customHeight="1" thickBot="1">
      <c r="A27" s="577" t="s">
        <v>917</v>
      </c>
      <c r="B27" s="829">
        <f aca="true" t="shared" si="0" ref="B27:K27">SUM(B9:B26)</f>
        <v>542747</v>
      </c>
      <c r="C27" s="830">
        <f t="shared" si="0"/>
        <v>0</v>
      </c>
      <c r="D27" s="831">
        <f t="shared" si="0"/>
        <v>0</v>
      </c>
      <c r="E27" s="830">
        <f t="shared" si="0"/>
        <v>27137</v>
      </c>
      <c r="F27" s="831">
        <f t="shared" si="0"/>
        <v>0</v>
      </c>
      <c r="G27" s="830">
        <f t="shared" si="0"/>
        <v>0</v>
      </c>
      <c r="H27" s="832">
        <f t="shared" si="0"/>
        <v>515610</v>
      </c>
      <c r="I27" s="831">
        <f t="shared" si="0"/>
        <v>0</v>
      </c>
      <c r="J27" s="830">
        <f t="shared" si="0"/>
        <v>0</v>
      </c>
      <c r="K27" s="831">
        <f t="shared" si="0"/>
        <v>0</v>
      </c>
    </row>
    <row r="28" ht="15.75" thickTop="1"/>
    <row r="29" spans="1:11" ht="15.75">
      <c r="A29" s="298"/>
      <c r="B29" s="298"/>
      <c r="C29" s="298"/>
      <c r="D29" s="298"/>
      <c r="E29" s="576" t="s">
        <v>916</v>
      </c>
      <c r="K29" t="s">
        <v>915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0"/>
  <sheetViews>
    <sheetView defaultGridColor="0" zoomScale="75" zoomScaleNormal="75" zoomScalePageLayoutView="0" colorId="22" workbookViewId="0" topLeftCell="A1">
      <selection activeCell="G16" sqref="G16"/>
    </sheetView>
  </sheetViews>
  <sheetFormatPr defaultColWidth="9.77734375" defaultRowHeight="15"/>
  <cols>
    <col min="1" max="1" width="6.77734375" style="0" customWidth="1"/>
    <col min="2" max="2" width="4.77734375" style="0" customWidth="1"/>
    <col min="3" max="3" width="17.77734375" style="0" customWidth="1"/>
    <col min="4" max="4" width="15.77734375" style="0" customWidth="1"/>
    <col min="5" max="5" width="19.77734375" style="0" customWidth="1"/>
    <col min="6" max="6" width="7.77734375" style="0" customWidth="1"/>
    <col min="7" max="7" width="11.77734375" style="0" customWidth="1"/>
    <col min="8" max="8" width="12.77734375" style="0" customWidth="1"/>
    <col min="9" max="9" width="8.77734375" style="0" customWidth="1"/>
    <col min="10" max="10" width="3.77734375" style="0" customWidth="1"/>
    <col min="11" max="11" width="16.77734375" style="0" customWidth="1"/>
    <col min="12" max="12" width="9.77734375" style="0" customWidth="1"/>
    <col min="13" max="13" width="3.77734375" style="0" customWidth="1"/>
    <col min="14" max="14" width="15.77734375" style="0" customWidth="1"/>
    <col min="15" max="15" width="13.77734375" style="0" customWidth="1"/>
  </cols>
  <sheetData>
    <row r="1" spans="1:14" ht="30" customHeight="1">
      <c r="A1" s="51"/>
      <c r="B1" s="575" t="s">
        <v>1147</v>
      </c>
      <c r="C1" s="573"/>
      <c r="D1" s="573"/>
      <c r="E1" s="573"/>
      <c r="F1" s="573"/>
      <c r="G1" s="573"/>
      <c r="H1" s="573"/>
      <c r="I1" s="572"/>
      <c r="J1" s="572"/>
      <c r="K1" s="572"/>
      <c r="L1" s="572"/>
      <c r="M1" s="572"/>
      <c r="N1" s="574"/>
    </row>
    <row r="2" spans="1:13" ht="18">
      <c r="A2" s="51"/>
      <c r="B2" s="84" t="s">
        <v>914</v>
      </c>
      <c r="C2" s="573"/>
      <c r="D2" s="573"/>
      <c r="E2" s="573"/>
      <c r="F2" s="573"/>
      <c r="G2" s="573"/>
      <c r="H2" s="573"/>
      <c r="I2" s="572"/>
      <c r="J2" s="572"/>
      <c r="K2" s="572"/>
      <c r="L2" s="572"/>
      <c r="M2" s="572"/>
    </row>
    <row r="3" spans="1:13" ht="16.5" customHeight="1">
      <c r="A3" s="51"/>
      <c r="B3" s="573" t="s">
        <v>913</v>
      </c>
      <c r="C3" s="573"/>
      <c r="D3" s="573"/>
      <c r="E3" s="573"/>
      <c r="F3" s="573"/>
      <c r="G3" s="573"/>
      <c r="H3" s="573"/>
      <c r="I3" s="572"/>
      <c r="J3" s="572"/>
      <c r="K3" s="572"/>
      <c r="L3" s="572"/>
      <c r="M3" s="572"/>
    </row>
    <row r="5" spans="1:11" ht="15.75">
      <c r="A5" s="298"/>
      <c r="B5" s="66" t="s">
        <v>912</v>
      </c>
      <c r="C5" s="298"/>
      <c r="D5" s="571" t="s">
        <v>700</v>
      </c>
      <c r="E5" s="570"/>
      <c r="F5" s="66" t="s">
        <v>254</v>
      </c>
      <c r="G5" s="571" t="s">
        <v>180</v>
      </c>
      <c r="H5" s="570"/>
      <c r="I5" s="570"/>
      <c r="J5" s="570"/>
      <c r="K5" s="570"/>
    </row>
    <row r="6" spans="1:9" ht="18" customHeight="1">
      <c r="A6" s="298"/>
      <c r="B6" s="66" t="s">
        <v>195</v>
      </c>
      <c r="C6" s="571" t="s">
        <v>181</v>
      </c>
      <c r="D6" s="570"/>
      <c r="E6" s="76" t="s">
        <v>911</v>
      </c>
      <c r="F6" s="571" t="s">
        <v>197</v>
      </c>
      <c r="G6" s="570"/>
      <c r="H6" s="570"/>
      <c r="I6" s="66" t="s">
        <v>910</v>
      </c>
    </row>
    <row r="7" spans="1:2" ht="15.75">
      <c r="A7" s="298"/>
      <c r="B7" s="66" t="s">
        <v>909</v>
      </c>
    </row>
    <row r="9" spans="1:13" ht="15" customHeight="1">
      <c r="A9" s="298"/>
      <c r="B9" s="66" t="s">
        <v>908</v>
      </c>
      <c r="C9" s="545">
        <f>N30</f>
        <v>2065218.37</v>
      </c>
      <c r="D9" s="66" t="s">
        <v>907</v>
      </c>
      <c r="E9" s="51"/>
      <c r="F9" s="51"/>
      <c r="G9" s="51"/>
      <c r="H9" s="51"/>
      <c r="I9" s="51"/>
      <c r="J9" s="51"/>
      <c r="K9" s="51"/>
      <c r="L9" s="51"/>
      <c r="M9" s="51"/>
    </row>
    <row r="10" spans="1:13" ht="15" customHeight="1">
      <c r="A10" s="298"/>
      <c r="B10" s="66" t="s">
        <v>906</v>
      </c>
      <c r="C10" s="545"/>
      <c r="D10" s="66" t="s">
        <v>905</v>
      </c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5" customHeight="1">
      <c r="A11" s="298"/>
      <c r="B11" s="66" t="s">
        <v>904</v>
      </c>
      <c r="C11" s="545"/>
      <c r="D11" s="66" t="s">
        <v>903</v>
      </c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5.75">
      <c r="A12" s="298"/>
      <c r="B12" s="66"/>
      <c r="C12" s="561"/>
      <c r="D12" s="66" t="s">
        <v>902</v>
      </c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5.75">
      <c r="A13" s="298"/>
      <c r="B13" s="66"/>
      <c r="C13" s="561"/>
      <c r="D13" s="66" t="s">
        <v>901</v>
      </c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5.75">
      <c r="A14" s="298"/>
      <c r="B14" s="66" t="s">
        <v>900</v>
      </c>
      <c r="C14" s="545"/>
      <c r="D14" s="66" t="s">
        <v>899</v>
      </c>
      <c r="E14" s="51"/>
      <c r="F14" s="51"/>
      <c r="G14" s="51"/>
      <c r="H14" s="51"/>
      <c r="I14" s="51"/>
      <c r="J14" s="51"/>
      <c r="K14" s="51"/>
      <c r="L14" s="51"/>
      <c r="M14" s="51"/>
    </row>
    <row r="15" ht="15.75" customHeight="1"/>
    <row r="16" spans="2:4" ht="15.75" customHeight="1">
      <c r="B16" s="66" t="s">
        <v>898</v>
      </c>
      <c r="C16" s="545"/>
      <c r="D16" s="66" t="s">
        <v>897</v>
      </c>
    </row>
    <row r="17" spans="1:11" ht="15.7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51" t="s">
        <v>896</v>
      </c>
    </row>
    <row r="18" spans="1:11" ht="15.75" customHeight="1">
      <c r="A18" s="298"/>
      <c r="B18" s="298"/>
      <c r="C18" s="298"/>
      <c r="D18" s="298"/>
      <c r="E18" s="33"/>
      <c r="F18" s="298"/>
      <c r="G18" s="298"/>
      <c r="H18" s="298"/>
      <c r="I18" s="298"/>
      <c r="J18" s="298"/>
      <c r="K18" s="51"/>
    </row>
    <row r="19" spans="1:11" ht="15.75" customHeight="1">
      <c r="A19" s="298"/>
      <c r="B19" s="298"/>
      <c r="C19" s="51" t="s">
        <v>895</v>
      </c>
      <c r="D19" s="298"/>
      <c r="E19" s="33"/>
      <c r="F19" s="298"/>
      <c r="G19" s="298"/>
      <c r="H19" s="298"/>
      <c r="I19" s="298"/>
      <c r="J19" s="298"/>
      <c r="K19" s="51"/>
    </row>
    <row r="20" spans="1:11" ht="15.75" customHeight="1">
      <c r="A20" s="298"/>
      <c r="B20" s="298"/>
      <c r="C20" s="51" t="s">
        <v>894</v>
      </c>
      <c r="D20" s="51" t="s">
        <v>258</v>
      </c>
      <c r="E20" s="33"/>
      <c r="F20" s="298"/>
      <c r="G20" s="51" t="s">
        <v>893</v>
      </c>
      <c r="H20" s="298"/>
      <c r="I20" s="298"/>
      <c r="J20" s="298"/>
      <c r="K20" s="51"/>
    </row>
    <row r="21" spans="1:11" ht="15.75" customHeight="1">
      <c r="A21" s="298"/>
      <c r="B21" s="298"/>
      <c r="C21" s="298"/>
      <c r="D21" s="298"/>
      <c r="E21" s="33"/>
      <c r="F21" s="298"/>
      <c r="G21" s="298"/>
      <c r="H21" s="298"/>
      <c r="I21" s="298"/>
      <c r="J21" s="298"/>
      <c r="K21" s="51"/>
    </row>
    <row r="22" spans="1:11" ht="15.75" customHeight="1">
      <c r="A22" s="298"/>
      <c r="B22" s="298"/>
      <c r="C22" s="298"/>
      <c r="D22" s="298"/>
      <c r="E22" s="33"/>
      <c r="F22" s="298"/>
      <c r="G22" s="298"/>
      <c r="H22" s="298"/>
      <c r="I22" s="298"/>
      <c r="J22" s="298"/>
      <c r="K22" s="51" t="s">
        <v>256</v>
      </c>
    </row>
    <row r="23" spans="1:11" ht="15.75" customHeight="1">
      <c r="A23" s="298"/>
      <c r="B23" s="298"/>
      <c r="C23" s="298"/>
      <c r="D23" s="298"/>
      <c r="E23" s="33"/>
      <c r="F23" s="298"/>
      <c r="G23" s="298"/>
      <c r="H23" s="298"/>
      <c r="I23" s="298"/>
      <c r="J23" s="298"/>
      <c r="K23" s="51"/>
    </row>
    <row r="24" spans="1:11" ht="15.75" customHeight="1">
      <c r="A24" s="298"/>
      <c r="B24" s="298"/>
      <c r="C24" s="298"/>
      <c r="D24" s="298"/>
      <c r="E24" s="33"/>
      <c r="F24" s="298"/>
      <c r="G24" s="298"/>
      <c r="H24" s="298"/>
      <c r="I24" s="298"/>
      <c r="J24" s="298"/>
      <c r="K24" s="51"/>
    </row>
    <row r="25" ht="15.75" customHeight="1">
      <c r="E25" s="569" t="s">
        <v>892</v>
      </c>
    </row>
    <row r="26" spans="1:14" ht="21" customHeight="1">
      <c r="A26" s="298"/>
      <c r="B26" s="58" t="s">
        <v>891</v>
      </c>
      <c r="C26" s="58"/>
      <c r="D26" s="61"/>
      <c r="E26" s="294"/>
      <c r="F26" s="560"/>
      <c r="G26" s="560"/>
      <c r="H26" s="560"/>
      <c r="I26" s="560"/>
      <c r="J26" s="560"/>
      <c r="K26" s="560"/>
      <c r="L26" s="560"/>
      <c r="M26" s="560"/>
      <c r="N26" s="560"/>
    </row>
    <row r="27" spans="1:14" ht="18" customHeight="1">
      <c r="A27" s="298"/>
      <c r="B27" s="58"/>
      <c r="C27" s="58" t="s">
        <v>890</v>
      </c>
      <c r="D27" s="61"/>
      <c r="E27" s="560"/>
      <c r="F27" s="560"/>
      <c r="G27" s="560"/>
      <c r="H27" s="560"/>
      <c r="I27" s="560"/>
      <c r="J27" s="560"/>
      <c r="K27" s="560"/>
      <c r="L27" s="559" t="s">
        <v>529</v>
      </c>
      <c r="M27" s="558" t="s">
        <v>326</v>
      </c>
      <c r="N27" s="545">
        <f>'Sheet 4-11'!I296</f>
        <v>185000</v>
      </c>
    </row>
    <row r="28" spans="1:14" ht="18" customHeight="1">
      <c r="A28" s="298"/>
      <c r="B28" s="58"/>
      <c r="C28" s="58" t="s">
        <v>889</v>
      </c>
      <c r="D28" s="61"/>
      <c r="E28" s="560"/>
      <c r="F28" s="560"/>
      <c r="G28" s="560"/>
      <c r="H28" s="560"/>
      <c r="I28" s="560"/>
      <c r="J28" s="560"/>
      <c r="K28" s="560"/>
      <c r="L28" s="559" t="s">
        <v>392</v>
      </c>
      <c r="M28" s="558" t="s">
        <v>326</v>
      </c>
      <c r="N28" s="545">
        <f>'Sheet 4-11'!I310</f>
        <v>956027.4</v>
      </c>
    </row>
    <row r="29" spans="1:14" ht="18" customHeight="1">
      <c r="A29" s="298"/>
      <c r="B29" s="58"/>
      <c r="C29" s="58" t="s">
        <v>888</v>
      </c>
      <c r="D29" s="61"/>
      <c r="E29" s="560"/>
      <c r="F29" s="560"/>
      <c r="G29" s="560"/>
      <c r="H29" s="560"/>
      <c r="I29" s="560"/>
      <c r="J29" s="560"/>
      <c r="K29" s="560"/>
      <c r="L29" s="559" t="s">
        <v>390</v>
      </c>
      <c r="M29" s="558" t="s">
        <v>326</v>
      </c>
      <c r="N29" s="545">
        <f>'Sheet 4-11'!I311</f>
        <v>130000</v>
      </c>
    </row>
    <row r="30" spans="1:14" ht="18" customHeight="1">
      <c r="A30" s="298"/>
      <c r="B30" s="58" t="s">
        <v>887</v>
      </c>
      <c r="C30" s="58"/>
      <c r="D30" s="61"/>
      <c r="E30" s="560"/>
      <c r="F30" s="560"/>
      <c r="G30" s="560"/>
      <c r="H30" s="560"/>
      <c r="I30" s="560"/>
      <c r="J30" s="560"/>
      <c r="K30" s="560"/>
      <c r="L30" s="559" t="s">
        <v>385</v>
      </c>
      <c r="M30" s="558" t="s">
        <v>326</v>
      </c>
      <c r="N30" s="545">
        <f>'Sheet 4-11'!I314</f>
        <v>2065218.37</v>
      </c>
    </row>
    <row r="31" spans="1:14" ht="15.75" customHeight="1">
      <c r="A31" s="298"/>
      <c r="B31" s="58" t="s">
        <v>886</v>
      </c>
      <c r="C31" s="58"/>
      <c r="D31" s="61"/>
      <c r="E31" s="560"/>
      <c r="F31" s="560"/>
      <c r="G31" s="560"/>
      <c r="H31" s="560"/>
      <c r="I31" s="568"/>
      <c r="J31" s="560"/>
      <c r="K31" s="560"/>
      <c r="L31" s="567"/>
      <c r="M31" s="558"/>
      <c r="N31" s="545"/>
    </row>
    <row r="32" spans="1:14" ht="18" customHeight="1">
      <c r="A32" s="298"/>
      <c r="B32" s="58"/>
      <c r="C32" s="58" t="s">
        <v>885</v>
      </c>
      <c r="D32" s="61"/>
      <c r="E32" s="560"/>
      <c r="F32" s="560"/>
      <c r="G32" s="560"/>
      <c r="H32" s="560"/>
      <c r="I32" s="559" t="s">
        <v>859</v>
      </c>
      <c r="J32" s="558" t="s">
        <v>326</v>
      </c>
      <c r="K32" s="566"/>
      <c r="L32" s="565"/>
      <c r="M32" s="562"/>
      <c r="N32" s="561"/>
    </row>
    <row r="33" spans="1:14" ht="18" customHeight="1">
      <c r="A33" s="298"/>
      <c r="B33" s="58"/>
      <c r="C33" s="58" t="s">
        <v>884</v>
      </c>
      <c r="D33" s="61"/>
      <c r="E33" s="560"/>
      <c r="F33" s="560"/>
      <c r="G33" s="560"/>
      <c r="H33" s="560"/>
      <c r="I33" s="559" t="s">
        <v>383</v>
      </c>
      <c r="J33" s="558" t="s">
        <v>326</v>
      </c>
      <c r="K33" s="566"/>
      <c r="L33" s="565"/>
      <c r="M33" s="562"/>
      <c r="N33" s="561"/>
    </row>
    <row r="34" spans="1:14" ht="18" customHeight="1">
      <c r="A34" s="298"/>
      <c r="B34" s="58"/>
      <c r="C34" s="58" t="s">
        <v>883</v>
      </c>
      <c r="D34" s="61"/>
      <c r="E34" s="560"/>
      <c r="F34" s="560"/>
      <c r="G34" s="560"/>
      <c r="H34" s="560"/>
      <c r="I34" s="560"/>
      <c r="J34" s="560"/>
      <c r="K34" s="560"/>
      <c r="L34" s="564"/>
      <c r="M34" s="558"/>
      <c r="N34" s="545"/>
    </row>
    <row r="35" spans="1:14" ht="15.75" customHeight="1">
      <c r="A35" s="298"/>
      <c r="B35" s="66" t="s">
        <v>882</v>
      </c>
      <c r="C35" s="66"/>
      <c r="D35" s="51"/>
      <c r="E35" s="298"/>
      <c r="F35" s="298"/>
      <c r="G35" s="298"/>
      <c r="H35" s="298"/>
      <c r="I35" s="298"/>
      <c r="J35" s="298"/>
      <c r="K35" s="298"/>
      <c r="L35" s="563"/>
      <c r="M35" s="562"/>
      <c r="N35" s="561"/>
    </row>
    <row r="36" spans="1:14" ht="15.75" customHeight="1">
      <c r="A36" s="298"/>
      <c r="B36" s="58"/>
      <c r="C36" s="58" t="s">
        <v>881</v>
      </c>
      <c r="D36" s="61"/>
      <c r="E36" s="560"/>
      <c r="F36" s="560"/>
      <c r="G36" s="560"/>
      <c r="H36" s="560"/>
      <c r="I36" s="560"/>
      <c r="J36" s="560"/>
      <c r="K36" s="560"/>
      <c r="L36" s="559" t="s">
        <v>383</v>
      </c>
      <c r="M36" s="558" t="s">
        <v>326</v>
      </c>
      <c r="N36" s="545"/>
    </row>
    <row r="37" spans="1:14" ht="18" customHeight="1">
      <c r="A37" s="298"/>
      <c r="B37" s="66" t="s">
        <v>880</v>
      </c>
      <c r="C37" s="58"/>
      <c r="D37" s="61"/>
      <c r="E37" s="560"/>
      <c r="F37" s="560"/>
      <c r="G37" s="560"/>
      <c r="H37" s="560"/>
      <c r="I37" s="560"/>
      <c r="J37" s="560"/>
      <c r="K37" s="560"/>
      <c r="L37" s="559" t="s">
        <v>381</v>
      </c>
      <c r="M37" s="558" t="s">
        <v>326</v>
      </c>
      <c r="N37" s="545"/>
    </row>
    <row r="38" spans="1:14" ht="18" customHeight="1" thickBot="1">
      <c r="A38" s="298"/>
      <c r="B38" s="198"/>
      <c r="C38" s="198" t="s">
        <v>879</v>
      </c>
      <c r="D38" s="267"/>
      <c r="E38" s="79"/>
      <c r="F38" s="79"/>
      <c r="G38" s="79"/>
      <c r="H38" s="79"/>
      <c r="I38" s="79"/>
      <c r="J38" s="79"/>
      <c r="K38" s="79"/>
      <c r="L38" s="557" t="s">
        <v>376</v>
      </c>
      <c r="M38" s="556" t="s">
        <v>326</v>
      </c>
      <c r="N38" s="541">
        <f>SUM(N27:N30)</f>
        <v>3336245.77</v>
      </c>
    </row>
    <row r="39" ht="18" customHeight="1" thickTop="1"/>
    <row r="40" spans="1:7" ht="18" customHeight="1">
      <c r="A40" s="298"/>
      <c r="B40" s="298"/>
      <c r="C40" s="298"/>
      <c r="D40" s="298"/>
      <c r="E40" s="298"/>
      <c r="F40" s="298"/>
      <c r="G40" s="51" t="s">
        <v>878</v>
      </c>
    </row>
  </sheetData>
  <sheetProtection/>
  <printOptions horizontalCentered="1"/>
  <pageMargins left="0.5" right="0.5" top="0.5" bottom="0.51" header="0.5" footer="0.5"/>
  <pageSetup fitToHeight="1" fitToWidth="1"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U41"/>
  <sheetViews>
    <sheetView defaultGridColor="0" zoomScale="87" zoomScaleNormal="87" zoomScalePageLayoutView="0" colorId="22" workbookViewId="0" topLeftCell="A1">
      <selection activeCell="N29" sqref="N29"/>
    </sheetView>
  </sheetViews>
  <sheetFormatPr defaultColWidth="9.77734375" defaultRowHeight="15"/>
  <cols>
    <col min="1" max="1" width="5.77734375" style="0" customWidth="1"/>
    <col min="2" max="2" width="8.77734375" style="0" customWidth="1"/>
    <col min="3" max="3" width="10.77734375" style="0" customWidth="1"/>
    <col min="4" max="5" width="9.77734375" style="0" customWidth="1"/>
    <col min="6" max="7" width="4.77734375" style="0" customWidth="1"/>
    <col min="8" max="8" width="15.77734375" style="0" customWidth="1"/>
    <col min="9" max="9" width="10.77734375" style="0" customWidth="1"/>
    <col min="10" max="10" width="7.77734375" style="0" customWidth="1"/>
    <col min="11" max="11" width="2.77734375" style="0" customWidth="1"/>
    <col min="12" max="12" width="10.77734375" style="0" customWidth="1"/>
    <col min="13" max="13" width="7.77734375" style="0" customWidth="1"/>
    <col min="14" max="15" width="9.77734375" style="0" customWidth="1"/>
    <col min="16" max="16" width="4.77734375" style="0" customWidth="1"/>
    <col min="17" max="18" width="7.77734375" style="0" customWidth="1"/>
    <col min="19" max="19" width="9.77734375" style="0" customWidth="1"/>
    <col min="20" max="21" width="7.77734375" style="0" customWidth="1"/>
  </cols>
  <sheetData>
    <row r="1" ht="28.5" customHeight="1">
      <c r="U1" s="1"/>
    </row>
    <row r="2" ht="9.75" customHeight="1" thickBot="1"/>
    <row r="3" spans="2:21" ht="21.75" customHeight="1">
      <c r="B3" s="2">
        <v>2018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21.75" customHeight="1">
      <c r="B4" s="4" t="s">
        <v>193</v>
      </c>
      <c r="C4" s="5"/>
      <c r="D4" s="5"/>
      <c r="E4" s="5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16" ht="21.75" customHeight="1">
      <c r="B5" t="s">
        <v>194</v>
      </c>
      <c r="D5" s="37" t="s">
        <v>180</v>
      </c>
      <c r="E5" s="6"/>
      <c r="F5" s="7"/>
      <c r="G5" s="10" t="s">
        <v>195</v>
      </c>
      <c r="H5" s="46" t="s">
        <v>181</v>
      </c>
      <c r="I5" s="7"/>
      <c r="J5" s="7"/>
      <c r="K5" s="7"/>
      <c r="L5" t="s">
        <v>196</v>
      </c>
      <c r="M5" s="6" t="s">
        <v>197</v>
      </c>
      <c r="N5" s="6"/>
      <c r="O5" s="6"/>
      <c r="P5" t="s">
        <v>1087</v>
      </c>
    </row>
    <row r="6" spans="2:21" ht="9.7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9.75" customHeight="1" thickTop="1"/>
    <row r="8" spans="3:19" ht="15.75" customHeight="1">
      <c r="C8" t="s">
        <v>198</v>
      </c>
      <c r="O8" s="7"/>
      <c r="P8" s="7"/>
      <c r="Q8" s="7"/>
      <c r="R8" s="7"/>
      <c r="S8" s="7"/>
    </row>
    <row r="9" spans="2:16" ht="15.75" customHeight="1">
      <c r="B9" t="s">
        <v>199</v>
      </c>
      <c r="P9" s="9" t="s">
        <v>200</v>
      </c>
    </row>
    <row r="10" spans="15:19" ht="15.75" customHeight="1">
      <c r="O10" s="46" t="s">
        <v>182</v>
      </c>
      <c r="P10" s="7"/>
      <c r="Q10" s="7"/>
      <c r="R10" s="7"/>
      <c r="S10" s="7"/>
    </row>
    <row r="11" spans="2:16" ht="15.75" customHeight="1">
      <c r="B11" s="7"/>
      <c r="C11" s="799" t="s">
        <v>1134</v>
      </c>
      <c r="D11" s="795" t="s">
        <v>201</v>
      </c>
      <c r="E11" s="800" t="s">
        <v>1123</v>
      </c>
      <c r="F11" s="796"/>
      <c r="G11" s="796"/>
      <c r="H11" s="796"/>
      <c r="I11" t="s">
        <v>1088</v>
      </c>
      <c r="P11" s="9" t="s">
        <v>202</v>
      </c>
    </row>
    <row r="12" spans="2:19" ht="15.75" customHeight="1">
      <c r="B12" t="s">
        <v>203</v>
      </c>
      <c r="C12" s="797"/>
      <c r="D12" s="797"/>
      <c r="E12" s="797"/>
      <c r="F12" s="797"/>
      <c r="G12" s="797"/>
      <c r="H12" s="797"/>
      <c r="O12" s="46" t="s">
        <v>183</v>
      </c>
      <c r="P12" s="7"/>
      <c r="Q12" s="7"/>
      <c r="R12" s="7"/>
      <c r="S12" s="7"/>
    </row>
    <row r="13" spans="2:16" ht="15.75" customHeight="1">
      <c r="B13" t="s">
        <v>204</v>
      </c>
      <c r="C13" s="797"/>
      <c r="D13" s="797"/>
      <c r="E13" s="797"/>
      <c r="F13" s="797"/>
      <c r="G13" s="797"/>
      <c r="H13" s="797"/>
      <c r="P13" s="9" t="s">
        <v>202</v>
      </c>
    </row>
    <row r="14" spans="3:19" ht="15.75" customHeight="1">
      <c r="C14" s="797"/>
      <c r="D14" s="797" t="s">
        <v>209</v>
      </c>
      <c r="E14" s="797"/>
      <c r="F14" s="794"/>
      <c r="G14" s="794" t="str">
        <f>C11</f>
        <v>20th</v>
      </c>
      <c r="H14" s="794"/>
      <c r="I14" t="s">
        <v>210</v>
      </c>
      <c r="J14" s="6" t="str">
        <f>E11</f>
        <v>March</v>
      </c>
      <c r="K14" s="6"/>
      <c r="L14" s="6"/>
      <c r="M14" t="str">
        <f>I11</f>
        <v>,  2018</v>
      </c>
      <c r="O14" s="801" t="s">
        <v>184</v>
      </c>
      <c r="P14" s="7"/>
      <c r="Q14" s="7"/>
      <c r="R14" s="7"/>
      <c r="S14" s="7"/>
    </row>
    <row r="15" spans="2:21" ht="15.75" customHeight="1" thickBot="1">
      <c r="B15" s="8"/>
      <c r="C15" s="798"/>
      <c r="D15" s="798"/>
      <c r="E15" s="798"/>
      <c r="F15" s="798"/>
      <c r="G15" s="798"/>
      <c r="H15" s="798"/>
      <c r="I15" s="8"/>
      <c r="J15" s="8"/>
      <c r="K15" s="8"/>
      <c r="L15" s="8"/>
      <c r="M15" s="8"/>
      <c r="N15" s="8"/>
      <c r="O15" s="8"/>
      <c r="P15" s="11" t="s">
        <v>211</v>
      </c>
      <c r="Q15" s="8"/>
      <c r="R15" s="8"/>
      <c r="S15" s="8"/>
      <c r="T15" s="8"/>
      <c r="U15" s="8"/>
    </row>
    <row r="16" spans="3:13" ht="21.75" customHeight="1" thickTop="1">
      <c r="C16" s="797" t="s">
        <v>212</v>
      </c>
      <c r="D16" s="797"/>
      <c r="E16" s="797"/>
      <c r="F16" s="797"/>
      <c r="G16" s="797"/>
      <c r="H16" s="797"/>
      <c r="K16" s="12"/>
      <c r="M16" t="s">
        <v>212</v>
      </c>
    </row>
    <row r="17" spans="2:12" ht="15" customHeight="1">
      <c r="B17" t="s">
        <v>213</v>
      </c>
      <c r="C17" s="797"/>
      <c r="D17" s="797"/>
      <c r="E17" s="797"/>
      <c r="F17" s="797"/>
      <c r="G17" s="797"/>
      <c r="H17" s="797"/>
      <c r="K17" s="12"/>
      <c r="L17" t="s">
        <v>213</v>
      </c>
    </row>
    <row r="18" spans="2:12" ht="15" customHeight="1">
      <c r="B18" t="s">
        <v>214</v>
      </c>
      <c r="C18" s="797"/>
      <c r="D18" s="797"/>
      <c r="E18" s="797"/>
      <c r="F18" s="797"/>
      <c r="G18" s="797"/>
      <c r="H18" s="797"/>
      <c r="K18" s="12"/>
      <c r="L18" t="s">
        <v>216</v>
      </c>
    </row>
    <row r="19" spans="2:12" ht="15" customHeight="1">
      <c r="B19" t="s">
        <v>217</v>
      </c>
      <c r="C19" s="797"/>
      <c r="D19" s="797"/>
      <c r="E19" s="797"/>
      <c r="F19" s="797"/>
      <c r="G19" s="797"/>
      <c r="H19" s="797"/>
      <c r="K19" s="12"/>
      <c r="L19" t="s">
        <v>218</v>
      </c>
    </row>
    <row r="20" spans="2:12" ht="19.5" customHeight="1">
      <c r="B20" t="s">
        <v>219</v>
      </c>
      <c r="C20" s="797"/>
      <c r="D20" s="796" t="str">
        <f>C11</f>
        <v>20th</v>
      </c>
      <c r="E20" s="796"/>
      <c r="F20" s="797" t="s">
        <v>210</v>
      </c>
      <c r="G20" s="797"/>
      <c r="H20" s="796" t="str">
        <f>E11</f>
        <v>March</v>
      </c>
      <c r="I20" s="6"/>
      <c r="J20" t="str">
        <f>I11</f>
        <v>,  2018</v>
      </c>
      <c r="K20" s="12"/>
      <c r="L20" t="s">
        <v>220</v>
      </c>
    </row>
    <row r="21" spans="11:21" ht="19.5" customHeight="1">
      <c r="K21" s="12"/>
      <c r="L21" t="s">
        <v>221</v>
      </c>
      <c r="N21" s="6" t="str">
        <f>C11</f>
        <v>20th</v>
      </c>
      <c r="O21" s="796"/>
      <c r="P21" s="6"/>
      <c r="Q21" t="s">
        <v>222</v>
      </c>
      <c r="R21" s="6" t="str">
        <f>E11</f>
        <v>March</v>
      </c>
      <c r="S21" s="6"/>
      <c r="T21" s="6"/>
      <c r="U21" t="str">
        <f>I11</f>
        <v>,  2018</v>
      </c>
    </row>
    <row r="22" spans="2:11" ht="15">
      <c r="B22" s="7"/>
      <c r="C22" s="7"/>
      <c r="D22" s="7"/>
      <c r="E22" s="7"/>
      <c r="F22" s="7"/>
      <c r="H22" s="7" t="s">
        <v>424</v>
      </c>
      <c r="I22" s="7"/>
      <c r="J22" s="7"/>
      <c r="K22" s="12"/>
    </row>
    <row r="23" spans="2:18" ht="15.75" customHeight="1">
      <c r="B23" s="13" t="s">
        <v>223</v>
      </c>
      <c r="C23" s="5"/>
      <c r="D23" s="5"/>
      <c r="E23" s="5"/>
      <c r="F23" s="5"/>
      <c r="H23" s="13" t="s">
        <v>202</v>
      </c>
      <c r="I23" s="5"/>
      <c r="J23" s="5"/>
      <c r="K23" s="12"/>
      <c r="N23" s="7"/>
      <c r="O23" s="7"/>
      <c r="P23" s="7"/>
      <c r="Q23" s="7"/>
      <c r="R23" s="7"/>
    </row>
    <row r="24" spans="2:18" ht="15.75" customHeight="1">
      <c r="B24" s="7" t="s">
        <v>224</v>
      </c>
      <c r="C24" s="7"/>
      <c r="D24" s="7"/>
      <c r="E24" s="7"/>
      <c r="F24" s="7"/>
      <c r="H24" s="7" t="s">
        <v>225</v>
      </c>
      <c r="I24" s="7"/>
      <c r="J24" s="7"/>
      <c r="K24" s="12"/>
      <c r="N24" s="5" t="s">
        <v>226</v>
      </c>
      <c r="O24" s="5"/>
      <c r="P24" s="5"/>
      <c r="Q24" s="5"/>
      <c r="R24" s="5"/>
    </row>
    <row r="25" spans="2:21" ht="15.75" customHeight="1" thickBot="1">
      <c r="B25" s="14" t="s">
        <v>202</v>
      </c>
      <c r="C25" s="15"/>
      <c r="D25" s="15"/>
      <c r="E25" s="15"/>
      <c r="F25" s="15"/>
      <c r="G25" s="8"/>
      <c r="H25" s="14" t="s">
        <v>211</v>
      </c>
      <c r="I25" s="15"/>
      <c r="J25" s="15"/>
      <c r="K25" s="16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21" ht="19.5" customHeight="1" thickTop="1">
      <c r="B26" s="7"/>
      <c r="C26" s="7"/>
      <c r="D26" s="7"/>
      <c r="E26" s="7"/>
      <c r="F26" s="7"/>
      <c r="G26" s="7"/>
      <c r="H26" s="7"/>
      <c r="I26" s="17"/>
      <c r="J26" s="18" t="s">
        <v>227</v>
      </c>
      <c r="K26" s="7"/>
      <c r="L26" s="7"/>
      <c r="M26" s="7"/>
      <c r="N26" s="19"/>
      <c r="O26" s="7"/>
      <c r="P26" s="7"/>
      <c r="Q26" s="7"/>
      <c r="R26" s="7"/>
      <c r="S26" s="7"/>
      <c r="T26" s="7"/>
      <c r="U26" s="7"/>
    </row>
    <row r="27" spans="2:21" ht="19.5" customHeight="1">
      <c r="B27" s="7"/>
      <c r="C27" s="7"/>
      <c r="D27" s="7"/>
      <c r="E27" s="7"/>
      <c r="F27" s="7"/>
      <c r="G27" s="7"/>
      <c r="H27" s="7"/>
      <c r="I27" s="17"/>
      <c r="J27" s="7"/>
      <c r="K27" s="7"/>
      <c r="L27" s="7"/>
      <c r="M27" s="7"/>
      <c r="N27" s="19"/>
      <c r="O27" s="7"/>
      <c r="P27" s="7"/>
      <c r="Q27" s="7"/>
      <c r="R27" s="7"/>
      <c r="S27" s="7"/>
      <c r="T27" s="7"/>
      <c r="U27" s="7"/>
    </row>
    <row r="28" spans="2:21" ht="19.5" customHeight="1">
      <c r="B28" s="7"/>
      <c r="C28" s="7"/>
      <c r="D28" s="7"/>
      <c r="E28" s="7"/>
      <c r="F28" s="7"/>
      <c r="G28" s="7"/>
      <c r="H28" s="7"/>
      <c r="I28" s="17"/>
      <c r="J28" s="7"/>
      <c r="K28" s="7"/>
      <c r="L28" s="7"/>
      <c r="M28" s="7"/>
      <c r="N28" s="19"/>
      <c r="O28" s="7"/>
      <c r="P28" s="7"/>
      <c r="Q28" s="7"/>
      <c r="R28" s="7"/>
      <c r="S28" s="7"/>
      <c r="T28" s="7"/>
      <c r="U28" s="7"/>
    </row>
    <row r="29" spans="2:21" ht="19.5" customHeight="1">
      <c r="B29" s="7"/>
      <c r="C29" s="7"/>
      <c r="D29" s="7"/>
      <c r="E29" s="7"/>
      <c r="F29" s="7"/>
      <c r="G29" s="7"/>
      <c r="H29" s="7"/>
      <c r="I29" s="17"/>
      <c r="J29" s="7"/>
      <c r="K29" s="7"/>
      <c r="L29" s="7"/>
      <c r="M29" s="7"/>
      <c r="N29" s="19"/>
      <c r="O29" s="7"/>
      <c r="P29" s="7"/>
      <c r="Q29" s="7"/>
      <c r="R29" s="7"/>
      <c r="S29" s="7"/>
      <c r="T29" s="7"/>
      <c r="U29" s="7"/>
    </row>
    <row r="30" spans="2:21" ht="4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ht="4.5" customHeight="1"/>
    <row r="32" spans="2:21" ht="15.75" customHeight="1">
      <c r="B32" s="20"/>
      <c r="C32" s="21" t="s">
        <v>228</v>
      </c>
      <c r="D32" s="22"/>
      <c r="E32" s="22"/>
      <c r="F32" s="22"/>
      <c r="G32" s="22"/>
      <c r="H32" s="22"/>
      <c r="I32" s="23" t="s">
        <v>243</v>
      </c>
      <c r="J32" s="24"/>
      <c r="K32" s="5"/>
      <c r="L32" s="25"/>
      <c r="M32" s="26"/>
      <c r="N32" s="22"/>
      <c r="O32" s="21" t="s">
        <v>229</v>
      </c>
      <c r="P32" s="22"/>
      <c r="Q32" s="22"/>
      <c r="R32" s="22"/>
      <c r="S32" s="22"/>
      <c r="T32" s="22"/>
      <c r="U32" s="27"/>
    </row>
    <row r="33" spans="2:21" ht="15">
      <c r="B33" s="28" t="s">
        <v>230</v>
      </c>
      <c r="J33" s="29"/>
      <c r="L33" s="28" t="s">
        <v>231</v>
      </c>
      <c r="U33" s="29"/>
    </row>
    <row r="34" spans="2:21" ht="12" customHeight="1">
      <c r="B34" s="28" t="s">
        <v>232</v>
      </c>
      <c r="J34" s="29"/>
      <c r="L34" s="28" t="s">
        <v>233</v>
      </c>
      <c r="U34" s="29"/>
    </row>
    <row r="35" spans="2:21" ht="12" customHeight="1">
      <c r="B35" s="28" t="s">
        <v>234</v>
      </c>
      <c r="J35" s="29"/>
      <c r="L35" s="30"/>
      <c r="U35" s="29"/>
    </row>
    <row r="36" spans="2:21" ht="15.75" customHeight="1">
      <c r="B36" s="30"/>
      <c r="F36" s="31" t="s">
        <v>235</v>
      </c>
      <c r="J36" s="29"/>
      <c r="L36" s="30"/>
      <c r="P36" s="31" t="s">
        <v>235</v>
      </c>
      <c r="U36" s="29"/>
    </row>
    <row r="37" spans="2:21" ht="12" customHeight="1">
      <c r="B37" s="30"/>
      <c r="F37" s="31" t="s">
        <v>236</v>
      </c>
      <c r="J37" s="29"/>
      <c r="L37" s="30"/>
      <c r="P37" s="31" t="s">
        <v>236</v>
      </c>
      <c r="U37" s="29"/>
    </row>
    <row r="38" spans="2:21" ht="12" customHeight="1">
      <c r="B38" s="30"/>
      <c r="F38" s="31" t="s">
        <v>237</v>
      </c>
      <c r="J38" s="29"/>
      <c r="L38" s="30"/>
      <c r="P38" s="31" t="s">
        <v>237</v>
      </c>
      <c r="U38" s="29"/>
    </row>
    <row r="39" spans="2:21" ht="19.5" customHeight="1">
      <c r="B39" s="32" t="s">
        <v>238</v>
      </c>
      <c r="C39" s="7"/>
      <c r="D39" s="7"/>
      <c r="E39" s="33" t="str">
        <f>I11</f>
        <v>,  2018</v>
      </c>
      <c r="F39" s="31" t="s">
        <v>239</v>
      </c>
      <c r="G39" s="7"/>
      <c r="H39" s="7"/>
      <c r="I39" s="7"/>
      <c r="J39" s="29"/>
      <c r="L39" s="32" t="s">
        <v>240</v>
      </c>
      <c r="M39" s="7"/>
      <c r="N39" s="7"/>
      <c r="O39" s="33" t="str">
        <f>I11</f>
        <v>,  2018</v>
      </c>
      <c r="P39" s="31" t="s">
        <v>241</v>
      </c>
      <c r="Q39" s="7"/>
      <c r="R39" s="7"/>
      <c r="S39" s="7"/>
      <c r="T39" s="7"/>
      <c r="U39" s="29"/>
    </row>
    <row r="40" spans="2:21" ht="3.75" customHeight="1">
      <c r="B40" s="17"/>
      <c r="C40" s="7"/>
      <c r="D40" s="7"/>
      <c r="E40" s="7"/>
      <c r="F40" s="7"/>
      <c r="G40" s="7"/>
      <c r="H40" s="7"/>
      <c r="I40" s="7"/>
      <c r="J40" s="19"/>
      <c r="L40" s="17"/>
      <c r="M40" s="7"/>
      <c r="N40" s="7"/>
      <c r="O40" s="7"/>
      <c r="P40" s="7"/>
      <c r="Q40" s="7"/>
      <c r="R40" s="7"/>
      <c r="S40" s="7"/>
      <c r="T40" s="7"/>
      <c r="U40" s="19"/>
    </row>
    <row r="41" ht="19.5" customHeight="1">
      <c r="K41" s="34" t="s">
        <v>242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N28"/>
  <sheetViews>
    <sheetView tabSelected="1" defaultGridColor="0" zoomScale="75" zoomScaleNormal="75" zoomScalePageLayoutView="0" colorId="22" workbookViewId="0" topLeftCell="A3">
      <selection activeCell="Q8" sqref="Q8"/>
    </sheetView>
  </sheetViews>
  <sheetFormatPr defaultColWidth="9.77734375" defaultRowHeight="15"/>
  <cols>
    <col min="1" max="3" width="6.77734375" style="0" customWidth="1"/>
    <col min="4" max="4" width="16.77734375" style="0" customWidth="1"/>
    <col min="5" max="5" width="17.77734375" style="0" customWidth="1"/>
    <col min="6" max="6" width="15.77734375" style="0" customWidth="1"/>
    <col min="7" max="7" width="6.77734375" style="0" customWidth="1"/>
    <col min="8" max="8" width="20.77734375" style="0" customWidth="1"/>
    <col min="9" max="9" width="7.77734375" style="0" customWidth="1"/>
    <col min="10" max="10" width="8.77734375" style="0" customWidth="1"/>
    <col min="11" max="11" width="6.77734375" style="0" customWidth="1"/>
    <col min="12" max="12" width="12.77734375" style="0" customWidth="1"/>
    <col min="13" max="13" width="4.77734375" style="0" customWidth="1"/>
    <col min="14" max="14" width="16.77734375" style="0" customWidth="1"/>
  </cols>
  <sheetData>
    <row r="2" spans="7:14" ht="30" customHeight="1">
      <c r="G2" s="44" t="s">
        <v>877</v>
      </c>
      <c r="N2" s="555"/>
    </row>
    <row r="3" ht="21.75" customHeight="1" thickBot="1">
      <c r="N3" s="554">
        <v>2018</v>
      </c>
    </row>
    <row r="4" spans="1:14" ht="24" customHeight="1" thickTop="1">
      <c r="A4" s="34"/>
      <c r="B4" s="553" t="s">
        <v>876</v>
      </c>
      <c r="C4" s="553"/>
      <c r="D4" s="553"/>
      <c r="E4" s="553"/>
      <c r="F4" s="553"/>
      <c r="G4" s="553"/>
      <c r="H4" s="553"/>
      <c r="I4" s="553"/>
      <c r="J4" s="553"/>
      <c r="K4" s="553"/>
      <c r="L4" s="552" t="s">
        <v>481</v>
      </c>
      <c r="M4" s="551"/>
      <c r="N4" s="550" t="s">
        <v>872</v>
      </c>
    </row>
    <row r="5" spans="1:14" ht="22.5" customHeight="1">
      <c r="A5" s="34"/>
      <c r="B5" s="34"/>
      <c r="C5" s="18" t="s">
        <v>875</v>
      </c>
      <c r="D5" s="18"/>
      <c r="E5" s="18"/>
      <c r="F5" s="18"/>
      <c r="G5" s="18"/>
      <c r="H5" s="18"/>
      <c r="I5" s="18"/>
      <c r="J5" s="18"/>
      <c r="K5" s="18"/>
      <c r="L5" s="547" t="s">
        <v>481</v>
      </c>
      <c r="M5" s="546"/>
      <c r="N5" s="537" t="s">
        <v>872</v>
      </c>
    </row>
    <row r="6" spans="1:14" ht="22.5" customHeight="1">
      <c r="A6" s="34"/>
      <c r="B6" s="34"/>
      <c r="C6" s="34"/>
      <c r="D6" s="18" t="s">
        <v>874</v>
      </c>
      <c r="E6" s="18"/>
      <c r="F6" s="18"/>
      <c r="G6" s="18"/>
      <c r="H6" s="18"/>
      <c r="I6" s="18"/>
      <c r="J6" s="18"/>
      <c r="K6" s="18"/>
      <c r="L6" s="547" t="s">
        <v>597</v>
      </c>
      <c r="M6" s="546" t="s">
        <v>326</v>
      </c>
      <c r="N6" s="545">
        <f>'Sheet 12-19 (incap)'!I271</f>
        <v>2578499</v>
      </c>
    </row>
    <row r="7" spans="1:14" ht="22.5" customHeight="1">
      <c r="A7" s="34"/>
      <c r="B7" s="34"/>
      <c r="C7" s="34"/>
      <c r="D7" s="18" t="s">
        <v>873</v>
      </c>
      <c r="E7" s="18"/>
      <c r="F7" s="18"/>
      <c r="G7" s="18"/>
      <c r="H7" s="18"/>
      <c r="I7" s="18"/>
      <c r="J7" s="18"/>
      <c r="K7" s="18"/>
      <c r="L7" s="547" t="s">
        <v>564</v>
      </c>
      <c r="M7" s="546" t="s">
        <v>326</v>
      </c>
      <c r="N7" s="545">
        <f>'Sheet 12-19 (incap)'!I324</f>
        <v>178945</v>
      </c>
    </row>
    <row r="8" spans="1:14" ht="22.5" customHeight="1">
      <c r="A8" s="34"/>
      <c r="B8" s="34"/>
      <c r="C8" s="34"/>
      <c r="D8" s="18" t="s">
        <v>863</v>
      </c>
      <c r="E8" s="18"/>
      <c r="F8" s="18"/>
      <c r="G8" s="18"/>
      <c r="H8" s="18"/>
      <c r="I8" s="18"/>
      <c r="J8" s="18"/>
      <c r="K8" s="18"/>
      <c r="L8" s="547" t="s">
        <v>715</v>
      </c>
      <c r="M8" s="546" t="s">
        <v>326</v>
      </c>
      <c r="N8" s="545"/>
    </row>
    <row r="9" spans="1:14" ht="22.5" customHeight="1">
      <c r="A9" s="34"/>
      <c r="B9" s="34"/>
      <c r="C9" s="18" t="s">
        <v>791</v>
      </c>
      <c r="D9" s="18"/>
      <c r="E9" s="18"/>
      <c r="F9" s="18"/>
      <c r="G9" s="18"/>
      <c r="H9" s="18"/>
      <c r="I9" s="18"/>
      <c r="J9" s="18"/>
      <c r="K9" s="18"/>
      <c r="L9" s="547" t="s">
        <v>481</v>
      </c>
      <c r="M9" s="549"/>
      <c r="N9" s="548" t="s">
        <v>872</v>
      </c>
    </row>
    <row r="10" spans="1:14" ht="22.5" customHeight="1">
      <c r="A10" s="34"/>
      <c r="B10" s="34"/>
      <c r="C10" s="34"/>
      <c r="D10" s="18" t="s">
        <v>871</v>
      </c>
      <c r="E10" s="18"/>
      <c r="F10" s="18"/>
      <c r="G10" s="18"/>
      <c r="H10" s="18"/>
      <c r="I10" s="18"/>
      <c r="J10" s="18"/>
      <c r="K10" s="18"/>
      <c r="L10" s="547" t="s">
        <v>730</v>
      </c>
      <c r="M10" s="546" t="s">
        <v>326</v>
      </c>
      <c r="N10" s="545">
        <f>'Sheet 20-30 (outcap)'!I188</f>
        <v>75920.4</v>
      </c>
    </row>
    <row r="11" spans="1:14" ht="22.5" customHeight="1">
      <c r="A11" s="34"/>
      <c r="B11" s="34"/>
      <c r="C11" s="34"/>
      <c r="D11" s="18" t="s">
        <v>870</v>
      </c>
      <c r="E11" s="18"/>
      <c r="F11" s="18"/>
      <c r="G11" s="18"/>
      <c r="H11" s="18"/>
      <c r="I11" s="18"/>
      <c r="J11" s="18"/>
      <c r="K11" s="18"/>
      <c r="L11" s="547" t="s">
        <v>727</v>
      </c>
      <c r="M11" s="546" t="s">
        <v>326</v>
      </c>
      <c r="N11" s="545">
        <f>'Sheet 20-30 (outcap)'!I247</f>
        <v>27137</v>
      </c>
    </row>
    <row r="12" spans="1:14" ht="22.5" customHeight="1">
      <c r="A12" s="34"/>
      <c r="B12" s="34"/>
      <c r="C12" s="34"/>
      <c r="D12" s="18" t="s">
        <v>869</v>
      </c>
      <c r="E12" s="18"/>
      <c r="F12" s="18"/>
      <c r="G12" s="18"/>
      <c r="H12" s="18"/>
      <c r="I12" s="18"/>
      <c r="J12" s="18"/>
      <c r="K12" s="18"/>
      <c r="L12" s="547" t="s">
        <v>724</v>
      </c>
      <c r="M12" s="546" t="s">
        <v>326</v>
      </c>
      <c r="N12" s="545">
        <f>'Sheet 20-30 (outcap)'!I276</f>
        <v>300440</v>
      </c>
    </row>
    <row r="13" spans="1:14" ht="22.5" customHeight="1">
      <c r="A13" s="34"/>
      <c r="B13" s="34"/>
      <c r="C13" s="34"/>
      <c r="D13" s="18" t="s">
        <v>868</v>
      </c>
      <c r="E13" s="18"/>
      <c r="F13" s="18"/>
      <c r="G13" s="18"/>
      <c r="H13" s="18"/>
      <c r="I13" s="18"/>
      <c r="J13" s="18"/>
      <c r="K13" s="18"/>
      <c r="L13" s="547" t="s">
        <v>721</v>
      </c>
      <c r="M13" s="546" t="s">
        <v>326</v>
      </c>
      <c r="N13" s="545">
        <f>'Sheet 20-30 (outcap)'!I299</f>
        <v>0</v>
      </c>
    </row>
    <row r="14" spans="1:14" ht="22.5" customHeight="1">
      <c r="A14" s="34"/>
      <c r="B14" s="34"/>
      <c r="C14" s="34"/>
      <c r="D14" s="18" t="s">
        <v>867</v>
      </c>
      <c r="E14" s="18"/>
      <c r="F14" s="18"/>
      <c r="G14" s="18"/>
      <c r="H14" s="18"/>
      <c r="I14" s="18"/>
      <c r="J14" s="18"/>
      <c r="K14" s="18"/>
      <c r="L14" s="547" t="s">
        <v>718</v>
      </c>
      <c r="M14" s="546" t="s">
        <v>326</v>
      </c>
      <c r="N14" s="545"/>
    </row>
    <row r="15" spans="1:14" ht="22.5" customHeight="1">
      <c r="A15" s="34"/>
      <c r="B15" s="34"/>
      <c r="C15" s="34"/>
      <c r="D15" s="18" t="s">
        <v>866</v>
      </c>
      <c r="E15" s="18"/>
      <c r="F15" s="18"/>
      <c r="G15" s="18"/>
      <c r="H15" s="18"/>
      <c r="I15" s="18"/>
      <c r="J15" s="18"/>
      <c r="K15" s="18"/>
      <c r="L15" s="547" t="s">
        <v>709</v>
      </c>
      <c r="M15" s="546" t="s">
        <v>326</v>
      </c>
      <c r="N15" s="545"/>
    </row>
    <row r="16" spans="1:14" ht="22.5" customHeight="1">
      <c r="A16" s="34"/>
      <c r="B16" s="34"/>
      <c r="C16" s="34"/>
      <c r="D16" s="18" t="s">
        <v>863</v>
      </c>
      <c r="E16" s="18"/>
      <c r="F16" s="18"/>
      <c r="G16" s="18"/>
      <c r="H16" s="18"/>
      <c r="I16" s="18"/>
      <c r="J16" s="18"/>
      <c r="K16" s="18"/>
      <c r="L16" s="547" t="s">
        <v>715</v>
      </c>
      <c r="M16" s="546" t="s">
        <v>326</v>
      </c>
      <c r="N16" s="545"/>
    </row>
    <row r="17" spans="1:14" ht="22.5" customHeight="1">
      <c r="A17" s="34"/>
      <c r="B17" s="34"/>
      <c r="C17" s="34"/>
      <c r="D17" s="18" t="s">
        <v>862</v>
      </c>
      <c r="E17" s="18"/>
      <c r="F17" s="18"/>
      <c r="G17" s="18"/>
      <c r="H17" s="18"/>
      <c r="I17" s="18"/>
      <c r="J17" s="18"/>
      <c r="K17" s="18"/>
      <c r="L17" s="547" t="s">
        <v>755</v>
      </c>
      <c r="M17" s="546" t="s">
        <v>326</v>
      </c>
      <c r="N17" s="545"/>
    </row>
    <row r="18" spans="1:14" ht="22.5" customHeight="1">
      <c r="A18" s="34"/>
      <c r="B18" s="34"/>
      <c r="C18" s="34"/>
      <c r="D18" s="18" t="s">
        <v>861</v>
      </c>
      <c r="E18" s="18"/>
      <c r="F18" s="18"/>
      <c r="G18" s="18"/>
      <c r="H18" s="18"/>
      <c r="I18" s="18"/>
      <c r="J18" s="18"/>
      <c r="K18" s="18"/>
      <c r="L18" s="547" t="s">
        <v>706</v>
      </c>
      <c r="M18" s="546" t="s">
        <v>326</v>
      </c>
      <c r="N18" s="545">
        <f>'Sheet 20-30 (outcap)'!I340</f>
        <v>175304.37</v>
      </c>
    </row>
    <row r="19" spans="1:14" ht="22.5" customHeight="1">
      <c r="A19" s="34"/>
      <c r="B19" s="18" t="s">
        <v>860</v>
      </c>
      <c r="C19" s="18"/>
      <c r="D19" s="18"/>
      <c r="E19" s="18"/>
      <c r="F19" s="18"/>
      <c r="G19" s="18"/>
      <c r="H19" s="18"/>
      <c r="I19" s="18"/>
      <c r="J19" s="18"/>
      <c r="K19" s="18"/>
      <c r="L19" s="547" t="s">
        <v>859</v>
      </c>
      <c r="M19" s="546" t="s">
        <v>326</v>
      </c>
      <c r="N19" s="545"/>
    </row>
    <row r="20" spans="1:14" ht="22.5" customHeight="1" thickBot="1">
      <c r="A20" s="34"/>
      <c r="B20" s="544"/>
      <c r="C20" s="544"/>
      <c r="D20" s="544" t="s">
        <v>858</v>
      </c>
      <c r="E20" s="544"/>
      <c r="F20" s="544"/>
      <c r="G20" s="544"/>
      <c r="H20" s="544"/>
      <c r="I20" s="544"/>
      <c r="J20" s="544"/>
      <c r="K20" s="544"/>
      <c r="L20" s="543" t="s">
        <v>704</v>
      </c>
      <c r="M20" s="542" t="s">
        <v>326</v>
      </c>
      <c r="N20" s="541">
        <f>SUM(N6:N19)</f>
        <v>3336245.77</v>
      </c>
    </row>
    <row r="21" spans="1:14" ht="19.5" customHeight="1" thickTop="1">
      <c r="A21" s="34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9"/>
      <c r="N21" s="9"/>
    </row>
    <row r="22" spans="1:14" ht="15.75" customHeight="1">
      <c r="A22" s="34"/>
      <c r="B22" s="303"/>
      <c r="C22" s="31" t="s">
        <v>857</v>
      </c>
      <c r="D22" s="31"/>
      <c r="E22" s="31"/>
      <c r="F22" s="31"/>
      <c r="G22" s="31"/>
      <c r="H22" s="31"/>
      <c r="I22" s="31"/>
      <c r="J22" s="31"/>
      <c r="K22" s="540"/>
      <c r="L22" s="539" t="s">
        <v>1131</v>
      </c>
      <c r="M22" s="47"/>
      <c r="N22" s="31" t="s">
        <v>222</v>
      </c>
    </row>
    <row r="23" spans="1:14" ht="15.75" customHeight="1">
      <c r="A23" s="34"/>
      <c r="B23" s="303"/>
      <c r="C23" s="537"/>
      <c r="D23" s="833" t="s">
        <v>1132</v>
      </c>
      <c r="E23" s="31" t="s">
        <v>1116</v>
      </c>
      <c r="F23" s="31"/>
      <c r="G23" s="31"/>
      <c r="H23" s="31"/>
      <c r="I23" s="31"/>
      <c r="J23" s="31"/>
      <c r="K23" s="31"/>
      <c r="L23" s="33"/>
      <c r="M23" s="33"/>
      <c r="N23" s="33"/>
    </row>
    <row r="24" spans="1:14" ht="16.5" customHeight="1">
      <c r="A24" s="34"/>
      <c r="B24" s="303"/>
      <c r="C24" s="31" t="s">
        <v>1117</v>
      </c>
      <c r="D24" s="31"/>
      <c r="E24" s="31"/>
      <c r="F24" s="31"/>
      <c r="G24" s="31"/>
      <c r="H24" s="31"/>
      <c r="I24" s="31"/>
      <c r="J24" s="31"/>
      <c r="K24" s="31"/>
      <c r="L24" s="33"/>
      <c r="M24" s="33"/>
      <c r="N24" s="33"/>
    </row>
    <row r="25" spans="1:14" ht="15.75">
      <c r="A25" s="34"/>
      <c r="B25" s="303"/>
      <c r="C25" s="31"/>
      <c r="D25" s="31"/>
      <c r="E25" s="31"/>
      <c r="F25" s="31"/>
      <c r="G25" s="31"/>
      <c r="H25" s="31"/>
      <c r="I25" s="31"/>
      <c r="J25" s="31"/>
      <c r="K25" s="31"/>
      <c r="L25" s="33"/>
      <c r="M25" s="33"/>
      <c r="N25" s="33"/>
    </row>
    <row r="26" spans="1:14" ht="15.75">
      <c r="A26" s="34"/>
      <c r="B26" s="303"/>
      <c r="C26" s="31"/>
      <c r="D26" s="31"/>
      <c r="E26" s="31" t="s">
        <v>856</v>
      </c>
      <c r="F26" s="538" t="s">
        <v>1131</v>
      </c>
      <c r="G26" s="31" t="s">
        <v>222</v>
      </c>
      <c r="H26" s="538" t="s">
        <v>1132</v>
      </c>
      <c r="I26" s="31" t="s">
        <v>1118</v>
      </c>
      <c r="J26" s="537"/>
      <c r="K26" s="537"/>
      <c r="L26" s="47"/>
      <c r="M26" s="47"/>
      <c r="N26" s="31" t="s">
        <v>1063</v>
      </c>
    </row>
    <row r="27" spans="1:12" ht="13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536" t="s">
        <v>855</v>
      </c>
      <c r="L27" s="34"/>
    </row>
    <row r="28" spans="1:12" ht="19.5" customHeight="1">
      <c r="A28" s="34"/>
      <c r="B28" s="34"/>
      <c r="C28" s="34"/>
      <c r="D28" s="34"/>
      <c r="E28" s="34"/>
      <c r="F28" s="34"/>
      <c r="G28" s="34" t="s">
        <v>854</v>
      </c>
      <c r="H28" s="34"/>
      <c r="I28" s="34"/>
      <c r="J28" s="34"/>
      <c r="K28" s="34"/>
      <c r="L28" s="34"/>
    </row>
  </sheetData>
  <sheetProtection/>
  <printOptions/>
  <pageMargins left="0.5" right="0.5" top="0.5" bottom="0.5" header="0.5" footer="0.5"/>
  <pageSetup fitToHeight="1" fitToWidth="1" horizontalDpi="600" verticalDpi="600" orientation="landscape" paperSize="5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4"/>
  <sheetViews>
    <sheetView defaultGridColor="0" zoomScale="87" zoomScaleNormal="87" zoomScalePageLayoutView="0" colorId="22" workbookViewId="0" topLeftCell="A1">
      <selection activeCell="G24" sqref="G24"/>
    </sheetView>
  </sheetViews>
  <sheetFormatPr defaultColWidth="9.77734375" defaultRowHeight="15"/>
  <cols>
    <col min="1" max="3" width="3.77734375" style="0" customWidth="1"/>
    <col min="4" max="4" width="23.77734375" style="0" customWidth="1"/>
    <col min="5" max="5" width="8.5546875" style="0" customWidth="1"/>
    <col min="6" max="6" width="1.77734375" style="0" customWidth="1"/>
    <col min="7" max="7" width="10.99609375" style="0" bestFit="1" customWidth="1"/>
    <col min="8" max="8" width="2.77734375" style="0" customWidth="1"/>
    <col min="9" max="9" width="10.77734375" style="0" customWidth="1"/>
    <col min="10" max="10" width="1.77734375" style="0" customWidth="1"/>
    <col min="11" max="11" width="14.77734375" style="0" customWidth="1"/>
    <col min="12" max="12" width="30.21484375" style="0" customWidth="1"/>
    <col min="13" max="13" width="8.21484375" style="0" customWidth="1"/>
    <col min="14" max="16" width="15.77734375" style="0" customWidth="1"/>
    <col min="17" max="17" width="14.77734375" style="0" customWidth="1"/>
    <col min="18" max="18" width="2.77734375" style="0" customWidth="1"/>
  </cols>
  <sheetData>
    <row r="1" spans="1:17" ht="33.75" customHeight="1">
      <c r="A1" s="192" t="s">
        <v>374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2.75" customHeight="1" thickBot="1">
      <c r="A2" s="86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0"/>
      <c r="O2" s="190"/>
      <c r="P2" s="191"/>
      <c r="Q2" s="190"/>
    </row>
    <row r="3" spans="1:17" ht="9.75" customHeight="1" thickTop="1">
      <c r="A3" s="189"/>
      <c r="B3" s="89"/>
      <c r="C3" s="89"/>
      <c r="D3" s="89"/>
      <c r="E3" s="188"/>
      <c r="F3" s="171"/>
      <c r="G3" s="174"/>
      <c r="H3" s="89"/>
      <c r="I3" s="89"/>
      <c r="J3" s="171"/>
      <c r="K3" s="187"/>
      <c r="L3" s="186"/>
      <c r="M3" s="185"/>
      <c r="N3" s="184"/>
      <c r="O3" s="183"/>
      <c r="P3" s="182"/>
      <c r="Q3" s="181"/>
    </row>
    <row r="4" spans="1:17" ht="16.5" customHeight="1" thickBot="1">
      <c r="A4" s="174"/>
      <c r="B4" s="89"/>
      <c r="C4" s="89"/>
      <c r="D4" s="89"/>
      <c r="E4" s="171"/>
      <c r="F4" s="171"/>
      <c r="G4" s="180" t="s">
        <v>373</v>
      </c>
      <c r="H4" s="179"/>
      <c r="I4" s="96"/>
      <c r="J4" s="171"/>
      <c r="K4" s="178"/>
      <c r="L4" s="169"/>
      <c r="M4" s="168"/>
      <c r="N4" s="176" t="s">
        <v>372</v>
      </c>
      <c r="O4" s="177"/>
      <c r="P4" s="176" t="s">
        <v>1115</v>
      </c>
      <c r="Q4" s="175"/>
    </row>
    <row r="5" spans="1:17" ht="16.5" thickTop="1">
      <c r="A5" s="174" t="s">
        <v>371</v>
      </c>
      <c r="B5" s="89"/>
      <c r="C5" s="89"/>
      <c r="D5" s="89"/>
      <c r="E5" s="171"/>
      <c r="F5" s="171"/>
      <c r="G5" s="174"/>
      <c r="H5" s="173"/>
      <c r="I5" s="172"/>
      <c r="J5" s="171"/>
      <c r="K5" s="170" t="s">
        <v>370</v>
      </c>
      <c r="L5" s="169" t="s">
        <v>369</v>
      </c>
      <c r="M5" s="153"/>
      <c r="N5" s="87"/>
      <c r="O5" s="168"/>
      <c r="P5" s="87" t="s">
        <v>368</v>
      </c>
      <c r="Q5" s="168"/>
    </row>
    <row r="6" spans="1:17" ht="16.5" thickBot="1">
      <c r="A6" s="167" t="s">
        <v>367</v>
      </c>
      <c r="B6" s="166"/>
      <c r="C6" s="166"/>
      <c r="D6" s="166"/>
      <c r="E6" s="161" t="s">
        <v>366</v>
      </c>
      <c r="F6" s="164"/>
      <c r="G6" s="165">
        <v>2018</v>
      </c>
      <c r="H6" s="160"/>
      <c r="I6" s="165">
        <v>2017</v>
      </c>
      <c r="J6" s="164"/>
      <c r="K6" s="163" t="s">
        <v>1114</v>
      </c>
      <c r="L6" s="162"/>
      <c r="M6" s="161" t="s">
        <v>366</v>
      </c>
      <c r="N6" s="160" t="s">
        <v>1100</v>
      </c>
      <c r="O6" s="159" t="s">
        <v>1068</v>
      </c>
      <c r="P6" s="160" t="s">
        <v>365</v>
      </c>
      <c r="Q6" s="159" t="s">
        <v>364</v>
      </c>
    </row>
    <row r="7" spans="1:17" ht="15.75" customHeight="1" thickTop="1">
      <c r="A7" s="158"/>
      <c r="B7" s="97" t="s">
        <v>363</v>
      </c>
      <c r="C7" s="86"/>
      <c r="D7" s="86"/>
      <c r="E7" s="157"/>
      <c r="F7" s="157"/>
      <c r="G7" s="158"/>
      <c r="H7" s="86"/>
      <c r="I7" s="158"/>
      <c r="J7" s="157"/>
      <c r="K7" s="156"/>
      <c r="L7" s="155" t="s">
        <v>362</v>
      </c>
      <c r="M7" s="154"/>
      <c r="N7" s="89"/>
      <c r="O7" s="153"/>
      <c r="P7" s="89"/>
      <c r="Q7" s="153"/>
    </row>
    <row r="8" spans="1:17" ht="15" customHeight="1">
      <c r="A8" s="146"/>
      <c r="B8" s="129" t="s">
        <v>361</v>
      </c>
      <c r="C8" s="92"/>
      <c r="D8" s="92"/>
      <c r="E8" s="147" t="s">
        <v>360</v>
      </c>
      <c r="F8" s="140"/>
      <c r="G8" s="141"/>
      <c r="H8" s="92"/>
      <c r="I8" s="141"/>
      <c r="J8" s="140"/>
      <c r="K8" s="139"/>
      <c r="L8" s="150" t="s">
        <v>353</v>
      </c>
      <c r="M8" s="149"/>
      <c r="N8" s="126" t="s">
        <v>318</v>
      </c>
      <c r="O8" s="117" t="s">
        <v>318</v>
      </c>
      <c r="P8" s="126" t="s">
        <v>318</v>
      </c>
      <c r="Q8" s="117" t="s">
        <v>318</v>
      </c>
    </row>
    <row r="9" spans="1:17" ht="21.75" customHeight="1">
      <c r="A9" s="146"/>
      <c r="B9" s="115"/>
      <c r="C9" s="92"/>
      <c r="D9" s="92"/>
      <c r="E9" s="147"/>
      <c r="F9" s="140"/>
      <c r="G9" s="146"/>
      <c r="H9" s="92"/>
      <c r="I9" s="146"/>
      <c r="J9" s="140"/>
      <c r="K9" s="145"/>
      <c r="L9" s="118" t="s">
        <v>349</v>
      </c>
      <c r="M9" s="111" t="s">
        <v>359</v>
      </c>
      <c r="N9" s="115"/>
      <c r="O9" s="116"/>
      <c r="P9" s="115"/>
      <c r="Q9" s="116"/>
    </row>
    <row r="10" spans="1:17" ht="21" customHeight="1">
      <c r="A10" s="146"/>
      <c r="B10" s="129" t="s">
        <v>358</v>
      </c>
      <c r="C10" s="92"/>
      <c r="D10" s="92"/>
      <c r="E10" s="147" t="s">
        <v>357</v>
      </c>
      <c r="F10" s="140"/>
      <c r="G10" s="146"/>
      <c r="H10" s="92"/>
      <c r="I10" s="146"/>
      <c r="J10" s="140"/>
      <c r="K10" s="139"/>
      <c r="L10" s="118" t="s">
        <v>347</v>
      </c>
      <c r="M10" s="111" t="s">
        <v>356</v>
      </c>
      <c r="N10" s="115"/>
      <c r="O10" s="116"/>
      <c r="P10" s="115"/>
      <c r="Q10" s="116"/>
    </row>
    <row r="11" spans="1:17" ht="19.5" customHeight="1">
      <c r="A11" s="146"/>
      <c r="B11" s="115"/>
      <c r="C11" s="92"/>
      <c r="D11" s="92"/>
      <c r="E11" s="147"/>
      <c r="F11" s="140"/>
      <c r="G11" s="146"/>
      <c r="H11" s="92"/>
      <c r="I11" s="146"/>
      <c r="J11" s="140"/>
      <c r="K11" s="145"/>
      <c r="L11" s="152" t="s">
        <v>355</v>
      </c>
      <c r="M11" s="151"/>
      <c r="N11" s="91"/>
      <c r="O11" s="122"/>
      <c r="P11" s="91"/>
      <c r="Q11" s="122"/>
    </row>
    <row r="12" spans="1:17" ht="18" customHeight="1">
      <c r="A12" s="146"/>
      <c r="B12" s="129" t="s">
        <v>354</v>
      </c>
      <c r="C12" s="92"/>
      <c r="D12" s="92"/>
      <c r="E12" s="147"/>
      <c r="F12" s="140"/>
      <c r="G12" s="146"/>
      <c r="H12" s="92"/>
      <c r="I12" s="146"/>
      <c r="J12" s="140"/>
      <c r="K12" s="145"/>
      <c r="L12" s="150" t="s">
        <v>353</v>
      </c>
      <c r="M12" s="149"/>
      <c r="N12" s="126" t="s">
        <v>318</v>
      </c>
      <c r="O12" s="117" t="s">
        <v>318</v>
      </c>
      <c r="P12" s="126" t="s">
        <v>318</v>
      </c>
      <c r="Q12" s="117" t="s">
        <v>318</v>
      </c>
    </row>
    <row r="13" spans="1:17" ht="18.75" customHeight="1">
      <c r="A13" s="146"/>
      <c r="B13" s="129"/>
      <c r="C13" s="92"/>
      <c r="D13" s="92"/>
      <c r="E13" s="147"/>
      <c r="F13" s="140"/>
      <c r="G13" s="146"/>
      <c r="H13" s="92"/>
      <c r="I13" s="146"/>
      <c r="J13" s="140"/>
      <c r="K13" s="145"/>
      <c r="L13" s="118" t="s">
        <v>349</v>
      </c>
      <c r="M13" s="111" t="s">
        <v>352</v>
      </c>
      <c r="N13" s="129"/>
      <c r="O13" s="114"/>
      <c r="P13" s="129"/>
      <c r="Q13" s="114"/>
    </row>
    <row r="14" spans="1:17" ht="18" customHeight="1">
      <c r="A14" s="146"/>
      <c r="B14" s="115"/>
      <c r="C14" s="92"/>
      <c r="D14" s="92"/>
      <c r="E14" s="147"/>
      <c r="F14" s="140"/>
      <c r="G14" s="146"/>
      <c r="H14" s="92"/>
      <c r="I14" s="146"/>
      <c r="J14" s="140"/>
      <c r="K14" s="145"/>
      <c r="L14" s="118" t="s">
        <v>347</v>
      </c>
      <c r="M14" s="111" t="s">
        <v>351</v>
      </c>
      <c r="N14" s="115"/>
      <c r="O14" s="116"/>
      <c r="P14" s="115"/>
      <c r="Q14" s="116"/>
    </row>
    <row r="15" spans="1:17" ht="21" customHeight="1">
      <c r="A15" s="146"/>
      <c r="B15" s="115"/>
      <c r="C15" s="92"/>
      <c r="D15" s="92"/>
      <c r="E15" s="147"/>
      <c r="F15" s="140"/>
      <c r="G15" s="146"/>
      <c r="H15" s="92"/>
      <c r="I15" s="146"/>
      <c r="J15" s="140"/>
      <c r="K15" s="145"/>
      <c r="L15" s="112" t="s">
        <v>350</v>
      </c>
      <c r="M15" s="148"/>
      <c r="N15" s="126" t="s">
        <v>318</v>
      </c>
      <c r="O15" s="117" t="s">
        <v>318</v>
      </c>
      <c r="P15" s="126" t="s">
        <v>318</v>
      </c>
      <c r="Q15" s="117" t="s">
        <v>318</v>
      </c>
    </row>
    <row r="16" spans="1:17" ht="21.75" customHeight="1">
      <c r="A16" s="146"/>
      <c r="B16" s="115"/>
      <c r="C16" s="92"/>
      <c r="D16" s="92"/>
      <c r="E16" s="147"/>
      <c r="F16" s="140"/>
      <c r="G16" s="146"/>
      <c r="H16" s="92"/>
      <c r="I16" s="146"/>
      <c r="J16" s="140"/>
      <c r="K16" s="145"/>
      <c r="L16" s="118" t="s">
        <v>349</v>
      </c>
      <c r="M16" s="111" t="s">
        <v>348</v>
      </c>
      <c r="N16" s="115"/>
      <c r="O16" s="116"/>
      <c r="P16" s="115"/>
      <c r="Q16" s="116"/>
    </row>
    <row r="17" spans="1:17" ht="19.5" customHeight="1">
      <c r="A17" s="146"/>
      <c r="B17" s="115"/>
      <c r="C17" s="92"/>
      <c r="D17" s="92"/>
      <c r="E17" s="147"/>
      <c r="F17" s="140"/>
      <c r="G17" s="146"/>
      <c r="H17" s="92"/>
      <c r="I17" s="146"/>
      <c r="J17" s="140"/>
      <c r="K17" s="145"/>
      <c r="L17" s="118" t="s">
        <v>347</v>
      </c>
      <c r="M17" s="111" t="s">
        <v>346</v>
      </c>
      <c r="N17" s="115"/>
      <c r="O17" s="116"/>
      <c r="P17" s="115"/>
      <c r="Q17" s="116"/>
    </row>
    <row r="18" spans="1:17" ht="19.5" customHeight="1" thickBot="1">
      <c r="A18" s="146"/>
      <c r="B18" s="115"/>
      <c r="C18" s="92"/>
      <c r="D18" s="92"/>
      <c r="E18" s="147"/>
      <c r="F18" s="140"/>
      <c r="G18" s="146"/>
      <c r="H18" s="92"/>
      <c r="I18" s="146"/>
      <c r="J18" s="140"/>
      <c r="K18" s="145"/>
      <c r="L18" s="144"/>
      <c r="M18" s="111"/>
      <c r="N18" s="115"/>
      <c r="O18" s="116"/>
      <c r="P18" s="115"/>
      <c r="Q18" s="116"/>
    </row>
    <row r="19" spans="1:17" ht="21" customHeight="1" thickBot="1" thickTop="1">
      <c r="A19" s="143" t="s">
        <v>345</v>
      </c>
      <c r="B19" s="115"/>
      <c r="C19" s="92"/>
      <c r="D19" s="92"/>
      <c r="E19" s="142" t="s">
        <v>344</v>
      </c>
      <c r="F19" s="140"/>
      <c r="G19" s="141"/>
      <c r="H19" s="92"/>
      <c r="I19" s="141"/>
      <c r="J19" s="140"/>
      <c r="K19" s="139"/>
      <c r="L19" s="138" t="s">
        <v>343</v>
      </c>
      <c r="M19" s="137"/>
      <c r="N19" s="136"/>
      <c r="O19" s="135"/>
      <c r="P19" s="136"/>
      <c r="Q19" s="135"/>
    </row>
    <row r="20" spans="1:17" ht="18" customHeight="1">
      <c r="A20" s="134" t="s">
        <v>342</v>
      </c>
      <c r="B20" s="133"/>
      <c r="C20" s="132"/>
      <c r="D20" s="131"/>
      <c r="E20" s="131"/>
      <c r="F20" s="131"/>
      <c r="G20" s="131"/>
      <c r="H20" s="131"/>
      <c r="I20" s="131"/>
      <c r="J20" s="131"/>
      <c r="K20" s="130"/>
      <c r="L20" s="112" t="s">
        <v>341</v>
      </c>
      <c r="M20" s="111" t="s">
        <v>340</v>
      </c>
      <c r="N20" s="129"/>
      <c r="O20" s="114"/>
      <c r="P20" s="129"/>
      <c r="Q20" s="114"/>
    </row>
    <row r="21" spans="1:17" ht="19.5" customHeight="1">
      <c r="A21" s="128" t="s">
        <v>339</v>
      </c>
      <c r="B21" s="91"/>
      <c r="C21" s="91"/>
      <c r="D21" s="86"/>
      <c r="E21" s="86"/>
      <c r="F21" s="86"/>
      <c r="G21" s="86"/>
      <c r="H21" s="86"/>
      <c r="I21" s="127"/>
      <c r="J21" s="92"/>
      <c r="K21" s="92"/>
      <c r="L21" s="112" t="s">
        <v>338</v>
      </c>
      <c r="M21" s="111" t="s">
        <v>337</v>
      </c>
      <c r="N21" s="115"/>
      <c r="O21" s="116"/>
      <c r="P21" s="115"/>
      <c r="Q21" s="114"/>
    </row>
    <row r="22" spans="1:17" ht="18" customHeight="1">
      <c r="A22" s="113"/>
      <c r="B22" s="91"/>
      <c r="C22" s="91"/>
      <c r="D22" s="86"/>
      <c r="E22" s="86"/>
      <c r="F22" s="86"/>
      <c r="G22" s="86"/>
      <c r="H22" s="86"/>
      <c r="I22" s="858" t="s">
        <v>336</v>
      </c>
      <c r="J22" s="859"/>
      <c r="K22" s="860"/>
      <c r="L22" s="112" t="s">
        <v>335</v>
      </c>
      <c r="M22" s="111" t="s">
        <v>334</v>
      </c>
      <c r="N22" s="115"/>
      <c r="O22" s="116"/>
      <c r="P22" s="115"/>
      <c r="Q22" s="114"/>
    </row>
    <row r="23" spans="1:17" ht="21" customHeight="1">
      <c r="A23" s="113"/>
      <c r="B23" s="97" t="s">
        <v>333</v>
      </c>
      <c r="C23" s="91"/>
      <c r="D23" s="86"/>
      <c r="E23" s="86"/>
      <c r="F23" s="86"/>
      <c r="G23" s="86"/>
      <c r="H23" s="86" t="s">
        <v>326</v>
      </c>
      <c r="I23" s="861"/>
      <c r="J23" s="861"/>
      <c r="K23" s="862"/>
      <c r="L23" s="112" t="s">
        <v>332</v>
      </c>
      <c r="M23" s="111"/>
      <c r="N23" s="126" t="s">
        <v>318</v>
      </c>
      <c r="O23" s="117" t="s">
        <v>318</v>
      </c>
      <c r="P23" s="126" t="s">
        <v>318</v>
      </c>
      <c r="Q23" s="117" t="s">
        <v>318</v>
      </c>
    </row>
    <row r="24" spans="1:17" ht="18.75" customHeight="1">
      <c r="A24" s="113"/>
      <c r="B24" s="97"/>
      <c r="C24" s="91"/>
      <c r="D24" s="86"/>
      <c r="E24" s="86"/>
      <c r="F24" s="86"/>
      <c r="G24" s="86"/>
      <c r="H24" s="86"/>
      <c r="I24" s="86"/>
      <c r="J24" s="86"/>
      <c r="K24" s="125"/>
      <c r="L24" s="118" t="s">
        <v>331</v>
      </c>
      <c r="M24" s="111" t="s">
        <v>330</v>
      </c>
      <c r="N24" s="115"/>
      <c r="O24" s="116"/>
      <c r="P24" s="115"/>
      <c r="Q24" s="117" t="s">
        <v>318</v>
      </c>
    </row>
    <row r="25" spans="1:17" ht="16.5" customHeight="1">
      <c r="A25" s="113"/>
      <c r="B25" s="97" t="s">
        <v>329</v>
      </c>
      <c r="C25" s="91"/>
      <c r="D25" s="86"/>
      <c r="E25" s="86"/>
      <c r="F25" s="86"/>
      <c r="G25" s="86"/>
      <c r="H25" s="86" t="s">
        <v>326</v>
      </c>
      <c r="I25" s="861"/>
      <c r="J25" s="861"/>
      <c r="K25" s="862"/>
      <c r="L25" s="124" t="s">
        <v>328</v>
      </c>
      <c r="M25" s="123"/>
      <c r="N25" s="91"/>
      <c r="O25" s="122"/>
      <c r="P25" s="91"/>
      <c r="Q25" s="121"/>
    </row>
    <row r="26" spans="1:17" ht="18" customHeight="1">
      <c r="A26" s="113"/>
      <c r="B26" s="97" t="s">
        <v>327</v>
      </c>
      <c r="C26" s="91"/>
      <c r="D26" s="86"/>
      <c r="E26" s="86"/>
      <c r="F26" s="86"/>
      <c r="G26" s="86"/>
      <c r="H26" s="86" t="s">
        <v>326</v>
      </c>
      <c r="I26" s="863"/>
      <c r="J26" s="863"/>
      <c r="K26" s="864"/>
      <c r="L26" s="120" t="s">
        <v>325</v>
      </c>
      <c r="M26" s="119" t="s">
        <v>324</v>
      </c>
      <c r="N26" s="115"/>
      <c r="O26" s="116"/>
      <c r="P26" s="115"/>
      <c r="Q26" s="117" t="s">
        <v>318</v>
      </c>
    </row>
    <row r="27" spans="1:17" ht="21" customHeight="1">
      <c r="A27" s="113"/>
      <c r="B27" s="97" t="s">
        <v>323</v>
      </c>
      <c r="C27" s="91"/>
      <c r="D27" s="86"/>
      <c r="E27" s="86"/>
      <c r="F27" s="86"/>
      <c r="G27" s="86"/>
      <c r="H27" s="86"/>
      <c r="I27" s="865" t="s">
        <v>315</v>
      </c>
      <c r="J27" s="865"/>
      <c r="K27" s="866"/>
      <c r="L27" s="118" t="s">
        <v>322</v>
      </c>
      <c r="M27" s="111" t="s">
        <v>321</v>
      </c>
      <c r="N27" s="115"/>
      <c r="O27" s="116"/>
      <c r="P27" s="115"/>
      <c r="Q27" s="117" t="s">
        <v>318</v>
      </c>
    </row>
    <row r="28" spans="1:17" ht="19.5" customHeight="1">
      <c r="A28" s="113"/>
      <c r="B28" s="97"/>
      <c r="C28" s="91"/>
      <c r="D28" s="86"/>
      <c r="E28" s="86"/>
      <c r="F28" s="86"/>
      <c r="G28" s="86"/>
      <c r="H28" s="86"/>
      <c r="I28" s="858" t="s">
        <v>312</v>
      </c>
      <c r="J28" s="859"/>
      <c r="K28" s="860"/>
      <c r="L28" s="118" t="s">
        <v>320</v>
      </c>
      <c r="M28" s="111" t="s">
        <v>319</v>
      </c>
      <c r="N28" s="115"/>
      <c r="O28" s="116"/>
      <c r="P28" s="115"/>
      <c r="Q28" s="117" t="s">
        <v>318</v>
      </c>
    </row>
    <row r="29" spans="1:17" ht="18" customHeight="1">
      <c r="A29" s="113"/>
      <c r="B29" s="97" t="s">
        <v>1071</v>
      </c>
      <c r="C29" s="91"/>
      <c r="D29" s="86"/>
      <c r="E29" s="86"/>
      <c r="F29" s="86"/>
      <c r="G29" s="86"/>
      <c r="H29" s="86"/>
      <c r="I29" s="867" t="s">
        <v>315</v>
      </c>
      <c r="J29" s="867"/>
      <c r="K29" s="868"/>
      <c r="L29" s="112"/>
      <c r="M29" s="111"/>
      <c r="N29" s="115"/>
      <c r="O29" s="116"/>
      <c r="P29" s="115"/>
      <c r="Q29" s="114"/>
    </row>
    <row r="30" spans="1:17" ht="21" customHeight="1">
      <c r="A30" s="113"/>
      <c r="B30" s="97"/>
      <c r="C30" s="91"/>
      <c r="D30" s="86"/>
      <c r="E30" s="86"/>
      <c r="F30" s="86"/>
      <c r="G30" s="86"/>
      <c r="H30" s="86"/>
      <c r="I30" s="858" t="s">
        <v>312</v>
      </c>
      <c r="J30" s="859"/>
      <c r="K30" s="860"/>
      <c r="L30" s="112" t="s">
        <v>317</v>
      </c>
      <c r="M30" s="111" t="s">
        <v>316</v>
      </c>
      <c r="N30" s="109"/>
      <c r="O30" s="109"/>
      <c r="P30" s="109"/>
      <c r="Q30" s="109"/>
    </row>
    <row r="31" spans="1:17" ht="21" customHeight="1">
      <c r="A31" s="113"/>
      <c r="B31" s="97" t="s">
        <v>1072</v>
      </c>
      <c r="C31" s="91"/>
      <c r="D31" s="86"/>
      <c r="E31" s="86"/>
      <c r="F31" s="86"/>
      <c r="G31" s="86"/>
      <c r="H31" s="86"/>
      <c r="I31" s="867" t="s">
        <v>315</v>
      </c>
      <c r="J31" s="867"/>
      <c r="K31" s="868"/>
      <c r="L31" s="112" t="s">
        <v>314</v>
      </c>
      <c r="M31" s="111" t="s">
        <v>313</v>
      </c>
      <c r="N31" s="110"/>
      <c r="O31" s="109"/>
      <c r="P31" s="109"/>
      <c r="Q31" s="109"/>
    </row>
    <row r="32" spans="1:17" ht="15.75" customHeight="1" thickBot="1">
      <c r="A32" s="108"/>
      <c r="B32" s="107"/>
      <c r="C32" s="107"/>
      <c r="D32" s="106"/>
      <c r="E32" s="106"/>
      <c r="F32" s="106"/>
      <c r="G32" s="106"/>
      <c r="H32" s="106"/>
      <c r="I32" s="855" t="s">
        <v>312</v>
      </c>
      <c r="J32" s="856"/>
      <c r="K32" s="857"/>
      <c r="L32" s="105"/>
      <c r="M32" s="104"/>
      <c r="N32" s="102"/>
      <c r="O32" s="103"/>
      <c r="P32" s="102"/>
      <c r="Q32" s="101"/>
    </row>
    <row r="33" spans="1:13" ht="24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9" t="s">
        <v>311</v>
      </c>
      <c r="M33" s="89"/>
    </row>
    <row r="34" ht="15">
      <c r="K34" s="100"/>
    </row>
  </sheetData>
  <sheetProtection/>
  <mergeCells count="10">
    <mergeCell ref="I32:K32"/>
    <mergeCell ref="I30:K30"/>
    <mergeCell ref="I28:K28"/>
    <mergeCell ref="I22:K22"/>
    <mergeCell ref="I23:K23"/>
    <mergeCell ref="I25:K25"/>
    <mergeCell ref="I26:K26"/>
    <mergeCell ref="I27:K27"/>
    <mergeCell ref="I29:K29"/>
    <mergeCell ref="I31:K31"/>
  </mergeCells>
  <printOptions/>
  <pageMargins left="0.5" right="0.5" top="0.5" bottom="0.51" header="0.5" footer="0.5"/>
  <pageSetup fitToHeight="1" fitToWidth="1" horizontalDpi="600" verticalDpi="600" orientation="landscape" paperSize="5" scale="74" r:id="rId1"/>
  <rowBreaks count="2" manualBreakCount="2">
    <brk id="34" max="255" man="1"/>
    <brk id="35" max="255" man="1"/>
  </rowBreaks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2"/>
  <sheetViews>
    <sheetView defaultGridColor="0" zoomScalePageLayoutView="0" colorId="22" workbookViewId="0" topLeftCell="A3">
      <selection activeCell="E30" sqref="E30"/>
    </sheetView>
  </sheetViews>
  <sheetFormatPr defaultColWidth="9.77734375" defaultRowHeight="15"/>
  <cols>
    <col min="1" max="3" width="3.77734375" style="0" customWidth="1"/>
    <col min="4" max="4" width="14.5546875" style="0" customWidth="1"/>
    <col min="5" max="5" width="20.77734375" style="0" customWidth="1"/>
    <col min="6" max="6" width="10.77734375" style="0" customWidth="1"/>
    <col min="7" max="8" width="15.77734375" style="0" customWidth="1"/>
    <col min="9" max="9" width="7.3359375" style="0" customWidth="1"/>
    <col min="10" max="10" width="2.77734375" style="0" customWidth="1"/>
    <col min="11" max="11" width="4.77734375" style="0" customWidth="1"/>
    <col min="12" max="12" width="29.77734375" style="0" customWidth="1"/>
  </cols>
  <sheetData>
    <row r="1" spans="1:12" ht="16.5" customHeight="1">
      <c r="A1" s="96" t="s">
        <v>310</v>
      </c>
      <c r="B1" s="96"/>
      <c r="C1" s="96"/>
      <c r="D1" s="96"/>
      <c r="E1" s="96"/>
      <c r="F1" s="96"/>
      <c r="G1" s="96"/>
      <c r="H1" s="96"/>
      <c r="I1" s="96"/>
      <c r="J1" s="96"/>
      <c r="K1" s="99"/>
      <c r="L1" s="99"/>
    </row>
    <row r="2" spans="1:12" ht="15" customHeight="1">
      <c r="A2" s="96" t="s">
        <v>309</v>
      </c>
      <c r="B2" s="96"/>
      <c r="C2" s="96"/>
      <c r="D2" s="96"/>
      <c r="E2" s="96"/>
      <c r="F2" s="96"/>
      <c r="G2" s="96"/>
      <c r="H2" s="96"/>
      <c r="I2" s="96"/>
      <c r="J2" s="96"/>
      <c r="K2" s="99"/>
      <c r="L2" s="99"/>
    </row>
    <row r="3" spans="1:12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>
      <c r="A4" s="89"/>
      <c r="B4" s="89"/>
      <c r="C4" s="89"/>
      <c r="D4" s="86" t="s">
        <v>308</v>
      </c>
      <c r="E4" s="98" t="s">
        <v>172</v>
      </c>
      <c r="F4" s="98"/>
      <c r="G4" s="89"/>
      <c r="H4" s="86"/>
      <c r="I4" s="86" t="s">
        <v>307</v>
      </c>
      <c r="J4" s="86"/>
      <c r="K4" s="86"/>
      <c r="L4" s="805">
        <v>43100</v>
      </c>
    </row>
    <row r="5" spans="1:12" ht="9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3.5" customHeight="1">
      <c r="A6" s="97"/>
      <c r="B6" s="97"/>
      <c r="C6" s="97"/>
      <c r="D6" s="91" t="s">
        <v>306</v>
      </c>
      <c r="E6" s="89"/>
      <c r="F6" s="86"/>
      <c r="G6" s="95"/>
      <c r="H6" s="86"/>
      <c r="I6" s="86"/>
      <c r="J6" s="86"/>
      <c r="K6" s="86"/>
      <c r="L6" s="86"/>
    </row>
    <row r="7" spans="1:12" ht="15.75" customHeight="1">
      <c r="A7" s="97"/>
      <c r="B7" s="91" t="s">
        <v>305</v>
      </c>
      <c r="C7" s="97"/>
      <c r="D7" s="97"/>
      <c r="E7" s="89"/>
      <c r="F7" s="95"/>
      <c r="G7" s="96"/>
      <c r="H7" s="96"/>
      <c r="I7" s="87"/>
      <c r="J7" s="86"/>
      <c r="K7" s="86"/>
      <c r="L7" s="86"/>
    </row>
    <row r="8" spans="1:12" ht="9" customHeight="1">
      <c r="A8" s="89"/>
      <c r="B8" s="89"/>
      <c r="C8" s="89"/>
      <c r="D8" s="89"/>
      <c r="E8" s="89"/>
      <c r="F8" s="95"/>
      <c r="G8" s="87"/>
      <c r="H8" s="87"/>
      <c r="I8" s="87"/>
      <c r="J8" s="86"/>
      <c r="K8" s="86"/>
      <c r="L8" s="86"/>
    </row>
    <row r="9" spans="1:12" ht="19.5" customHeight="1">
      <c r="A9" s="89"/>
      <c r="B9" s="86" t="s">
        <v>304</v>
      </c>
      <c r="C9" s="88"/>
      <c r="D9" s="88"/>
      <c r="E9" s="88"/>
      <c r="F9" s="87"/>
      <c r="G9" s="86"/>
      <c r="H9" s="86"/>
      <c r="I9" s="86"/>
      <c r="J9" s="86"/>
      <c r="K9" s="86"/>
      <c r="L9" s="86"/>
    </row>
    <row r="10" spans="1:12" ht="21" customHeight="1">
      <c r="A10" s="89"/>
      <c r="B10" s="89"/>
      <c r="C10" s="88"/>
      <c r="D10" s="88"/>
      <c r="E10" s="87" t="s">
        <v>303</v>
      </c>
      <c r="F10" s="87"/>
      <c r="G10" s="86"/>
      <c r="H10" s="86"/>
      <c r="I10" s="86"/>
      <c r="J10" s="86"/>
      <c r="K10" s="86"/>
      <c r="L10" s="86"/>
    </row>
    <row r="11" spans="1:12" ht="19.5" customHeight="1">
      <c r="A11" s="89"/>
      <c r="B11" s="89"/>
      <c r="C11" s="88"/>
      <c r="D11" s="88"/>
      <c r="E11" s="88"/>
      <c r="F11" s="87"/>
      <c r="G11" s="86"/>
      <c r="H11" s="86"/>
      <c r="I11" s="86"/>
      <c r="J11" s="86"/>
      <c r="K11" s="86"/>
      <c r="L11" s="86"/>
    </row>
    <row r="12" spans="1:12" ht="19.5" customHeight="1">
      <c r="A12" s="89"/>
      <c r="B12" s="89"/>
      <c r="C12" s="88"/>
      <c r="D12" s="88"/>
      <c r="E12" s="88"/>
      <c r="F12" s="87"/>
      <c r="G12" s="86"/>
      <c r="H12" s="86"/>
      <c r="I12" s="86"/>
      <c r="J12" s="86"/>
      <c r="K12" s="86"/>
      <c r="L12" s="86"/>
    </row>
    <row r="13" spans="1:12" ht="19.5" customHeight="1">
      <c r="A13" s="86"/>
      <c r="B13" s="86" t="s">
        <v>302</v>
      </c>
      <c r="C13" s="86"/>
      <c r="D13" s="86"/>
      <c r="E13" s="86"/>
      <c r="F13" s="87"/>
      <c r="G13" s="86"/>
      <c r="H13" s="86"/>
      <c r="I13" s="86"/>
      <c r="J13" s="86"/>
      <c r="K13" s="86"/>
      <c r="L13" s="86"/>
    </row>
    <row r="14" spans="1:12" ht="19.5" customHeight="1">
      <c r="A14" s="86"/>
      <c r="B14" s="86"/>
      <c r="C14" s="94"/>
      <c r="D14" s="94"/>
      <c r="E14" s="86"/>
      <c r="F14" s="87"/>
      <c r="G14" s="86"/>
      <c r="H14" s="86"/>
      <c r="I14" s="86"/>
      <c r="J14" s="86"/>
      <c r="K14" s="86"/>
      <c r="L14" s="86"/>
    </row>
    <row r="15" spans="1:12" ht="19.5" customHeight="1">
      <c r="A15" s="86"/>
      <c r="B15" s="86"/>
      <c r="C15" s="94"/>
      <c r="D15" s="94"/>
      <c r="E15" s="86"/>
      <c r="F15" s="87"/>
      <c r="G15" s="86"/>
      <c r="H15" s="86"/>
      <c r="I15" s="86"/>
      <c r="J15" s="86"/>
      <c r="K15" s="86"/>
      <c r="L15" s="86"/>
    </row>
    <row r="16" spans="1:12" ht="19.5" customHeight="1">
      <c r="A16" s="86"/>
      <c r="B16" s="86"/>
      <c r="C16" s="94"/>
      <c r="D16" s="94"/>
      <c r="E16" s="86"/>
      <c r="F16" s="87"/>
      <c r="G16" s="86"/>
      <c r="H16" s="86"/>
      <c r="I16" s="86"/>
      <c r="J16" s="86"/>
      <c r="K16" s="86"/>
      <c r="L16" s="86"/>
    </row>
    <row r="17" spans="1:12" ht="19.5" customHeight="1">
      <c r="A17" s="86"/>
      <c r="B17" s="86" t="s">
        <v>301</v>
      </c>
      <c r="C17" s="94"/>
      <c r="D17" s="94"/>
      <c r="E17" s="86"/>
      <c r="F17" s="87"/>
      <c r="G17" s="86"/>
      <c r="H17" s="86"/>
      <c r="I17" s="86"/>
      <c r="J17" s="86"/>
      <c r="K17" s="86"/>
      <c r="L17" s="86"/>
    </row>
    <row r="18" spans="1:12" ht="19.5" customHeight="1">
      <c r="A18" s="86"/>
      <c r="B18" s="86"/>
      <c r="C18" s="94"/>
      <c r="D18" s="94"/>
      <c r="E18" s="86"/>
      <c r="F18" s="87"/>
      <c r="G18" s="86"/>
      <c r="H18" s="86"/>
      <c r="I18" s="86"/>
      <c r="J18" s="86"/>
      <c r="K18" s="86"/>
      <c r="L18" s="86"/>
    </row>
    <row r="19" spans="1:12" ht="19.5" customHeight="1">
      <c r="A19" s="86"/>
      <c r="B19" s="86"/>
      <c r="C19" s="86"/>
      <c r="D19" s="86"/>
      <c r="E19" s="86"/>
      <c r="F19" s="87"/>
      <c r="G19" s="86"/>
      <c r="H19" s="86"/>
      <c r="I19" s="86"/>
      <c r="J19" s="86"/>
      <c r="K19" s="86"/>
      <c r="L19" s="86"/>
    </row>
    <row r="20" spans="1:12" ht="19.5" customHeight="1">
      <c r="A20" s="86"/>
      <c r="B20" s="86"/>
      <c r="C20" s="86"/>
      <c r="D20" s="86"/>
      <c r="E20" s="86"/>
      <c r="F20" s="87"/>
      <c r="G20" s="86"/>
      <c r="H20" s="86"/>
      <c r="I20" s="86"/>
      <c r="J20" s="86"/>
      <c r="K20" s="86"/>
      <c r="L20" s="86"/>
    </row>
    <row r="21" spans="1:12" ht="19.5" customHeight="1">
      <c r="A21" s="88"/>
      <c r="B21" s="86" t="s">
        <v>300</v>
      </c>
      <c r="C21" s="88"/>
      <c r="D21" s="88"/>
      <c r="E21" s="88"/>
      <c r="F21" s="89"/>
      <c r="G21" s="86"/>
      <c r="H21" s="86"/>
      <c r="I21" s="86"/>
      <c r="J21" s="86"/>
      <c r="K21" s="86"/>
      <c r="L21" s="86"/>
    </row>
    <row r="22" spans="1:12" ht="18.75" customHeight="1">
      <c r="A22" s="88"/>
      <c r="B22" s="89"/>
      <c r="C22" s="88"/>
      <c r="D22" s="88"/>
      <c r="E22" s="88"/>
      <c r="F22" s="89"/>
      <c r="G22" s="86"/>
      <c r="H22" s="86"/>
      <c r="I22" s="86"/>
      <c r="J22" s="86"/>
      <c r="K22" s="86"/>
      <c r="L22" s="86"/>
    </row>
    <row r="23" spans="1:12" ht="19.5" customHeight="1">
      <c r="A23" s="86"/>
      <c r="B23" s="86"/>
      <c r="C23" s="86"/>
      <c r="D23" s="86"/>
      <c r="E23" s="86"/>
      <c r="F23" s="89"/>
      <c r="G23" s="86"/>
      <c r="H23" s="86"/>
      <c r="I23" s="86"/>
      <c r="J23" s="86"/>
      <c r="K23" s="86"/>
      <c r="L23" s="86"/>
    </row>
    <row r="24" spans="1:12" ht="19.5" customHeight="1">
      <c r="A24" s="86"/>
      <c r="B24" s="86"/>
      <c r="C24" s="86"/>
      <c r="D24" s="86"/>
      <c r="E24" s="86"/>
      <c r="F24" s="89"/>
      <c r="G24" s="86"/>
      <c r="H24" s="86"/>
      <c r="I24" s="86"/>
      <c r="J24" s="86"/>
      <c r="K24" s="86"/>
      <c r="L24" s="86"/>
    </row>
    <row r="25" spans="1:12" ht="15.75" customHeight="1">
      <c r="A25" s="86"/>
      <c r="B25" s="86"/>
      <c r="C25" s="91" t="s">
        <v>299</v>
      </c>
      <c r="D25" s="86"/>
      <c r="E25" s="86"/>
      <c r="F25" s="89"/>
      <c r="G25" s="86"/>
      <c r="H25" s="86"/>
      <c r="I25" s="86"/>
      <c r="J25" s="86"/>
      <c r="K25" s="86"/>
      <c r="L25" s="86"/>
    </row>
    <row r="26" spans="1:12" ht="15.75" customHeight="1" thickBot="1">
      <c r="A26" s="91" t="s">
        <v>298</v>
      </c>
      <c r="B26" s="86"/>
      <c r="C26" s="86"/>
      <c r="D26" s="86"/>
      <c r="E26" s="86"/>
      <c r="F26" s="89"/>
      <c r="G26" s="86"/>
      <c r="H26" s="86"/>
      <c r="I26" s="86"/>
      <c r="J26" s="86"/>
      <c r="K26" s="86"/>
      <c r="L26" s="86"/>
    </row>
    <row r="27" spans="1:12" ht="13.5" customHeight="1" thickBot="1">
      <c r="A27" s="86"/>
      <c r="B27" s="86"/>
      <c r="C27" s="91" t="s">
        <v>297</v>
      </c>
      <c r="D27" s="86"/>
      <c r="E27" s="86"/>
      <c r="F27" s="89"/>
      <c r="G27" s="86"/>
      <c r="H27" s="86"/>
      <c r="I27" s="86"/>
      <c r="J27" s="93" t="s">
        <v>296</v>
      </c>
      <c r="K27" s="91" t="s">
        <v>295</v>
      </c>
      <c r="L27" s="86"/>
    </row>
    <row r="28" spans="1:12" ht="13.5" customHeight="1">
      <c r="A28" s="86"/>
      <c r="B28" s="86"/>
      <c r="C28" s="91"/>
      <c r="D28" s="86"/>
      <c r="E28" s="86"/>
      <c r="F28" s="89"/>
      <c r="G28" s="86"/>
      <c r="H28" s="86"/>
      <c r="I28" s="86"/>
      <c r="J28" s="86"/>
      <c r="K28" s="86"/>
      <c r="L28" s="86"/>
    </row>
    <row r="29" spans="1:12" ht="15.75" customHeight="1">
      <c r="A29" s="86"/>
      <c r="B29" s="86"/>
      <c r="C29" s="91"/>
      <c r="D29" s="86"/>
      <c r="E29" s="834">
        <v>43179</v>
      </c>
      <c r="F29" s="89"/>
      <c r="G29" s="86"/>
      <c r="H29" s="86"/>
      <c r="I29" s="86"/>
      <c r="J29" s="86"/>
      <c r="K29" s="86"/>
      <c r="L29" s="92"/>
    </row>
    <row r="30" spans="1:12" ht="19.5" customHeight="1">
      <c r="A30" s="86"/>
      <c r="B30" s="86"/>
      <c r="C30" s="91"/>
      <c r="D30" s="86"/>
      <c r="E30" s="90" t="s">
        <v>294</v>
      </c>
      <c r="F30" s="89"/>
      <c r="G30" s="86"/>
      <c r="H30" s="86"/>
      <c r="I30" s="86"/>
      <c r="J30" s="86"/>
      <c r="K30" s="86"/>
      <c r="L30" s="90" t="s">
        <v>293</v>
      </c>
    </row>
    <row r="31" spans="1:12" ht="19.5" customHeight="1">
      <c r="A31" s="86"/>
      <c r="B31" s="86"/>
      <c r="C31" s="86"/>
      <c r="D31" s="86"/>
      <c r="E31" s="86"/>
      <c r="F31" s="89"/>
      <c r="G31" s="89" t="s">
        <v>292</v>
      </c>
      <c r="H31" s="86"/>
      <c r="I31" s="86"/>
      <c r="J31" s="86"/>
      <c r="K31" s="86"/>
      <c r="L31" s="86"/>
    </row>
    <row r="32" spans="1:12" ht="19.5" customHeight="1">
      <c r="A32" s="88"/>
      <c r="B32" s="88"/>
      <c r="C32" s="88"/>
      <c r="D32" s="88"/>
      <c r="E32" s="86"/>
      <c r="F32" s="87"/>
      <c r="G32" s="86"/>
      <c r="H32" s="86"/>
      <c r="I32" s="86"/>
      <c r="J32" s="86"/>
      <c r="K32" s="86"/>
      <c r="L32" s="86"/>
    </row>
    <row r="33" ht="19.5" customHeight="1"/>
    <row r="34" ht="19.5" customHeight="1"/>
  </sheetData>
  <sheetProtection/>
  <printOptions/>
  <pageMargins left="0.5" right="0.5" top="0.5" bottom="0.51" header="0.5" footer="0.5"/>
  <pageSetup fitToHeight="1" fitToWidth="1" horizontalDpi="600" verticalDpi="600" orientation="landscape" paperSize="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P37"/>
  <sheetViews>
    <sheetView defaultGridColor="0" zoomScale="87" zoomScaleNormal="87" zoomScalePageLayoutView="0" colorId="22" workbookViewId="0" topLeftCell="A1">
      <selection activeCell="H7" sqref="H7"/>
    </sheetView>
  </sheetViews>
  <sheetFormatPr defaultColWidth="9.77734375" defaultRowHeight="15"/>
  <cols>
    <col min="1" max="1" width="5.77734375" style="0" customWidth="1"/>
    <col min="2" max="6" width="9.77734375" style="0" customWidth="1"/>
    <col min="7" max="7" width="6.77734375" style="0" customWidth="1"/>
    <col min="8" max="10" width="9.77734375" style="0" customWidth="1"/>
    <col min="11" max="11" width="12.77734375" style="0" customWidth="1"/>
    <col min="12" max="12" width="8.77734375" style="0" customWidth="1"/>
  </cols>
  <sheetData>
    <row r="1" ht="28.5" customHeight="1">
      <c r="P1" s="1"/>
    </row>
    <row r="2" ht="19.5" customHeight="1">
      <c r="B2" s="34" t="s">
        <v>271</v>
      </c>
    </row>
    <row r="4" ht="15.75">
      <c r="D4" s="34" t="s">
        <v>270</v>
      </c>
    </row>
    <row r="6" spans="5:14" ht="15.75">
      <c r="E6" s="41" t="s">
        <v>180</v>
      </c>
      <c r="F6" s="6"/>
      <c r="G6" s="49" t="s">
        <v>195</v>
      </c>
      <c r="H6" s="41" t="s">
        <v>181</v>
      </c>
      <c r="I6" s="6"/>
      <c r="J6" s="6"/>
      <c r="K6" s="49" t="s">
        <v>269</v>
      </c>
      <c r="L6" s="41" t="s">
        <v>197</v>
      </c>
      <c r="M6" s="6"/>
      <c r="N6" s="6"/>
    </row>
    <row r="37" ht="21.75" customHeight="1">
      <c r="I37" s="34" t="s">
        <v>268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8"/>
  <sheetViews>
    <sheetView defaultGridColor="0" zoomScale="87" zoomScaleNormal="87" zoomScalePageLayoutView="0" colorId="22" workbookViewId="0" topLeftCell="A1">
      <selection activeCell="H12" sqref="H12"/>
    </sheetView>
  </sheetViews>
  <sheetFormatPr defaultColWidth="9.77734375" defaultRowHeight="15"/>
  <cols>
    <col min="1" max="1" width="3.77734375" style="0" customWidth="1"/>
    <col min="2" max="2" width="11.77734375" style="0" customWidth="1"/>
    <col min="3" max="3" width="4.77734375" style="0" customWidth="1"/>
    <col min="4" max="4" width="8.77734375" style="0" customWidth="1"/>
    <col min="5" max="5" width="9.77734375" style="0" customWidth="1"/>
    <col min="6" max="6" width="14.5546875" style="0" customWidth="1"/>
    <col min="7" max="7" width="6.77734375" style="0" customWidth="1"/>
    <col min="8" max="8" width="16.21484375" style="0" customWidth="1"/>
    <col min="9" max="10" width="6.77734375" style="0" customWidth="1"/>
    <col min="11" max="11" width="13.77734375" style="0" customWidth="1"/>
    <col min="12" max="12" width="8.77734375" style="0" customWidth="1"/>
    <col min="13" max="13" width="11.77734375" style="0" customWidth="1"/>
    <col min="14" max="14" width="7.77734375" style="0" customWidth="1"/>
    <col min="15" max="15" width="13.77734375" style="0" customWidth="1"/>
    <col min="16" max="16" width="8.88671875" style="0" customWidth="1"/>
  </cols>
  <sheetData>
    <row r="1" ht="33.75" customHeight="1">
      <c r="P1" s="48"/>
    </row>
    <row r="2" spans="1:16" ht="21.75" customHeight="1">
      <c r="A2" s="4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" customHeight="1">
      <c r="A3" s="31" t="s">
        <v>266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4" customHeight="1">
      <c r="A4" s="33"/>
      <c r="B4" s="31" t="s">
        <v>194</v>
      </c>
      <c r="C4" s="31"/>
      <c r="D4" s="33"/>
      <c r="E4" s="41" t="s">
        <v>180</v>
      </c>
      <c r="F4" s="37"/>
      <c r="G4" s="39" t="s">
        <v>195</v>
      </c>
      <c r="H4" s="41" t="s">
        <v>181</v>
      </c>
      <c r="I4" s="37"/>
      <c r="J4" s="37"/>
      <c r="K4" s="42" t="s">
        <v>252</v>
      </c>
      <c r="L4" s="41" t="s">
        <v>197</v>
      </c>
      <c r="M4" s="37"/>
      <c r="N4" s="31" t="s">
        <v>1087</v>
      </c>
      <c r="O4" s="33"/>
      <c r="P4" s="33"/>
    </row>
    <row r="5" spans="1:16" ht="24" customHeight="1">
      <c r="A5" s="33"/>
      <c r="B5" s="31" t="s">
        <v>1089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4" customHeight="1">
      <c r="A6" s="33"/>
      <c r="B6" s="31" t="s">
        <v>265</v>
      </c>
      <c r="C6" s="33"/>
      <c r="D6" s="33"/>
      <c r="E6" s="33"/>
      <c r="F6" s="33"/>
      <c r="G6" s="47"/>
      <c r="H6" s="47" t="s">
        <v>264</v>
      </c>
      <c r="I6" s="46"/>
      <c r="J6" s="46"/>
      <c r="K6" s="46"/>
      <c r="L6" s="46"/>
      <c r="M6" s="46"/>
      <c r="N6" s="46"/>
      <c r="O6" s="46"/>
      <c r="P6" s="33"/>
    </row>
    <row r="7" spans="1:16" ht="24" customHeight="1">
      <c r="A7" s="33"/>
      <c r="B7" s="31" t="s">
        <v>263</v>
      </c>
      <c r="C7" s="33"/>
      <c r="D7" s="41"/>
      <c r="E7" s="45"/>
      <c r="F7" s="844" t="s">
        <v>1124</v>
      </c>
      <c r="G7" s="37"/>
      <c r="H7" s="31" t="s">
        <v>1090</v>
      </c>
      <c r="I7" s="33"/>
      <c r="J7" s="33"/>
      <c r="K7" s="33"/>
      <c r="L7" s="33"/>
      <c r="M7" s="33"/>
      <c r="N7" s="33"/>
      <c r="O7" s="33"/>
      <c r="P7" s="33"/>
    </row>
    <row r="8" spans="1:16" ht="24" customHeight="1">
      <c r="A8" s="33"/>
      <c r="B8" s="31" t="s">
        <v>262</v>
      </c>
      <c r="C8" s="33"/>
      <c r="D8" s="33"/>
      <c r="E8" s="41" t="s">
        <v>180</v>
      </c>
      <c r="F8" s="37"/>
      <c r="G8" s="39" t="s">
        <v>195</v>
      </c>
      <c r="H8" s="41" t="s">
        <v>181</v>
      </c>
      <c r="I8" s="37"/>
      <c r="J8" s="37"/>
      <c r="K8" s="31" t="s">
        <v>1091</v>
      </c>
      <c r="L8" s="33"/>
      <c r="M8" s="33"/>
      <c r="N8" s="33"/>
      <c r="O8" s="33"/>
      <c r="P8" s="33"/>
    </row>
    <row r="9" spans="1:16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43" t="s">
        <v>261</v>
      </c>
      <c r="N11" s="33"/>
      <c r="O11" s="33"/>
      <c r="P11" s="33"/>
    </row>
    <row r="12" spans="1:16" ht="18" customHeight="1">
      <c r="A12" s="33"/>
      <c r="B12" s="44" t="s">
        <v>260</v>
      </c>
      <c r="C12" s="33"/>
      <c r="D12" s="33"/>
      <c r="E12" s="33"/>
      <c r="F12" s="33"/>
      <c r="G12" s="726"/>
      <c r="H12" s="815"/>
      <c r="I12" s="33"/>
      <c r="J12" s="33"/>
      <c r="K12" s="33"/>
      <c r="L12" s="33"/>
      <c r="M12" s="33"/>
      <c r="N12" s="33"/>
      <c r="O12" s="33"/>
      <c r="P12" s="33"/>
    </row>
    <row r="13" spans="1:16" ht="18" customHeight="1">
      <c r="A13" s="33"/>
      <c r="B13" s="34" t="s">
        <v>259</v>
      </c>
      <c r="C13" s="33"/>
      <c r="D13" s="33"/>
      <c r="E13" s="33"/>
      <c r="F13" s="44" t="s">
        <v>258</v>
      </c>
      <c r="G13" s="726"/>
      <c r="H13" s="815"/>
      <c r="I13" s="44" t="s">
        <v>257</v>
      </c>
      <c r="J13" s="33"/>
      <c r="K13" s="33"/>
      <c r="L13" s="33"/>
      <c r="M13" s="33"/>
      <c r="N13" s="33"/>
      <c r="O13" s="33"/>
      <c r="P13" s="33"/>
    </row>
    <row r="14" spans="1:16" ht="18" customHeight="1">
      <c r="A14" s="33"/>
      <c r="B14" s="33"/>
      <c r="C14" s="33"/>
      <c r="D14" s="33"/>
      <c r="E14" s="33"/>
      <c r="F14" s="33"/>
      <c r="G14" s="816"/>
      <c r="H14" s="815"/>
      <c r="I14" s="33"/>
      <c r="J14" s="33"/>
      <c r="K14" s="33"/>
      <c r="L14" s="33"/>
      <c r="M14" s="33"/>
      <c r="N14" s="33"/>
      <c r="O14" s="33"/>
      <c r="P14" s="33"/>
    </row>
    <row r="15" spans="1:16" ht="18" customHeight="1">
      <c r="A15" s="33"/>
      <c r="B15" s="33"/>
      <c r="C15" s="33"/>
      <c r="D15" s="33"/>
      <c r="E15" s="33"/>
      <c r="F15" s="33"/>
      <c r="G15" s="816"/>
      <c r="H15" s="815"/>
      <c r="I15" s="33"/>
      <c r="J15" s="33"/>
      <c r="K15" s="33"/>
      <c r="L15" s="33"/>
      <c r="M15" s="43" t="s">
        <v>256</v>
      </c>
      <c r="N15" s="33"/>
      <c r="O15" s="627"/>
      <c r="P15" s="33"/>
    </row>
    <row r="16" spans="1:16" ht="18" customHeight="1">
      <c r="A16" s="33"/>
      <c r="B16" s="33"/>
      <c r="C16" s="33"/>
      <c r="D16" s="33"/>
      <c r="E16" s="33"/>
      <c r="F16" s="33"/>
      <c r="G16" s="816"/>
      <c r="H16" s="815"/>
      <c r="I16" s="33"/>
      <c r="J16" s="33"/>
      <c r="K16" s="33"/>
      <c r="L16" s="33"/>
      <c r="M16" s="33"/>
      <c r="N16" s="33"/>
      <c r="O16" s="33"/>
      <c r="P16" s="33"/>
    </row>
    <row r="17" spans="1:16" ht="18" customHeight="1">
      <c r="A17" s="33"/>
      <c r="B17" s="33"/>
      <c r="C17" s="33"/>
      <c r="D17" s="33"/>
      <c r="E17" s="33"/>
      <c r="F17" s="33"/>
      <c r="G17" s="726"/>
      <c r="H17" s="815"/>
      <c r="I17" s="33"/>
      <c r="J17" s="33"/>
      <c r="K17" s="33"/>
      <c r="L17" s="33"/>
      <c r="M17" s="33"/>
      <c r="N17" s="33"/>
      <c r="O17" s="33"/>
      <c r="P17" s="33"/>
    </row>
    <row r="18" spans="1:16" ht="21.75" customHeight="1">
      <c r="A18" s="33"/>
      <c r="B18" s="31" t="s">
        <v>255</v>
      </c>
      <c r="C18" s="33"/>
      <c r="D18" s="33"/>
      <c r="E18" s="33"/>
      <c r="F18" s="33"/>
      <c r="G18" s="33"/>
      <c r="H18" s="33"/>
      <c r="I18" s="41" t="s">
        <v>185</v>
      </c>
      <c r="J18" s="37"/>
      <c r="K18" s="37"/>
      <c r="L18" s="37"/>
      <c r="M18" s="37"/>
      <c r="N18" s="39" t="s">
        <v>254</v>
      </c>
      <c r="O18" s="41" t="s">
        <v>180</v>
      </c>
      <c r="P18" s="37"/>
    </row>
    <row r="19" spans="1:16" ht="21.75" customHeight="1">
      <c r="A19" s="39" t="s">
        <v>253</v>
      </c>
      <c r="B19" s="41" t="s">
        <v>181</v>
      </c>
      <c r="C19" s="40"/>
      <c r="D19" s="40"/>
      <c r="E19" s="40"/>
      <c r="F19" s="42" t="s">
        <v>252</v>
      </c>
      <c r="G19" s="41" t="s">
        <v>197</v>
      </c>
      <c r="H19" s="37"/>
      <c r="I19" s="31" t="s">
        <v>251</v>
      </c>
      <c r="J19" s="803"/>
      <c r="K19" s="802"/>
      <c r="L19" s="808" t="s">
        <v>1135</v>
      </c>
      <c r="M19" s="37"/>
      <c r="N19" s="31" t="s">
        <v>1092</v>
      </c>
      <c r="O19" s="33"/>
      <c r="P19" s="33"/>
    </row>
    <row r="20" spans="1:16" ht="21.75" customHeight="1">
      <c r="A20" s="33"/>
      <c r="B20" s="31" t="s">
        <v>249</v>
      </c>
      <c r="C20" s="33"/>
      <c r="D20" s="33"/>
      <c r="E20" s="33"/>
      <c r="F20" s="33"/>
      <c r="G20" s="41" t="s">
        <v>248</v>
      </c>
      <c r="H20" s="40"/>
      <c r="I20" s="40"/>
      <c r="J20" s="40"/>
      <c r="K20" s="40"/>
      <c r="L20" s="39" t="s">
        <v>247</v>
      </c>
      <c r="M20" s="38"/>
      <c r="N20" s="844" t="s">
        <v>1125</v>
      </c>
      <c r="O20" s="808" t="s">
        <v>987</v>
      </c>
      <c r="P20" s="31" t="s">
        <v>1093</v>
      </c>
    </row>
    <row r="21" spans="1:16" ht="18" customHeight="1">
      <c r="A21" s="33"/>
      <c r="B21" s="33"/>
      <c r="C21" s="33"/>
      <c r="D21" s="3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8" customHeight="1">
      <c r="A22" s="33"/>
      <c r="B22" s="36">
        <v>0.2916666666666667</v>
      </c>
      <c r="C22" s="31" t="s">
        <v>1094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8" customHeight="1">
      <c r="A23" s="33"/>
      <c r="B23" s="33"/>
      <c r="D23" s="35" t="s">
        <v>246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8" customHeight="1">
      <c r="A24" s="31" t="s">
        <v>245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24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24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24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24" customHeight="1">
      <c r="A28" s="33"/>
      <c r="B28" s="33"/>
      <c r="C28" s="33"/>
      <c r="D28" s="33"/>
      <c r="E28" s="33"/>
      <c r="F28" s="33"/>
      <c r="G28" s="33"/>
      <c r="H28" s="33"/>
      <c r="I28" s="34" t="s">
        <v>244</v>
      </c>
      <c r="J28" s="33"/>
      <c r="K28" s="33"/>
      <c r="L28" s="33"/>
      <c r="M28" s="33"/>
      <c r="N28" s="33"/>
      <c r="O28" s="33"/>
      <c r="P28" s="33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7"/>
  <sheetViews>
    <sheetView defaultGridColor="0" zoomScale="87" zoomScaleNormal="87" zoomScalePageLayoutView="0" colorId="22" workbookViewId="0" topLeftCell="A1">
      <selection activeCell="I20" sqref="I20"/>
    </sheetView>
  </sheetViews>
  <sheetFormatPr defaultColWidth="9.77734375" defaultRowHeight="15"/>
  <cols>
    <col min="1" max="2" width="5.77734375" style="0" customWidth="1"/>
    <col min="3" max="3" width="15.77734375" style="0" customWidth="1"/>
    <col min="4" max="4" width="14.77734375" style="0" customWidth="1"/>
    <col min="5" max="5" width="19.5546875" style="0" customWidth="1"/>
    <col min="6" max="6" width="11.77734375" style="0" customWidth="1"/>
    <col min="7" max="7" width="17.77734375" style="0" customWidth="1"/>
    <col min="8" max="8" width="15.77734375" style="0" customWidth="1"/>
    <col min="9" max="9" width="13.77734375" style="0" customWidth="1"/>
    <col min="10" max="10" width="8.77734375" style="0" customWidth="1"/>
    <col min="11" max="11" width="18.77734375" style="0" customWidth="1"/>
    <col min="12" max="12" width="8.77734375" style="0" customWidth="1"/>
    <col min="13" max="13" width="11.77734375" style="0" customWidth="1"/>
    <col min="14" max="14" width="8.77734375" style="0" customWidth="1"/>
    <col min="15" max="15" width="13.77734375" style="0" customWidth="1"/>
    <col min="16" max="16" width="10.77734375" style="0" customWidth="1"/>
  </cols>
  <sheetData>
    <row r="1" spans="1:11" ht="19.5" customHeight="1">
      <c r="A1" s="85"/>
      <c r="B1" s="78"/>
      <c r="C1" s="78"/>
      <c r="D1" s="78"/>
      <c r="E1" s="78"/>
      <c r="F1" s="78"/>
      <c r="G1" s="78"/>
      <c r="H1" s="78"/>
      <c r="I1" s="78"/>
      <c r="J1" s="78"/>
      <c r="K1" s="82"/>
    </row>
    <row r="2" spans="1:11" ht="31.5" customHeight="1">
      <c r="A2" s="78"/>
      <c r="B2" s="84" t="s">
        <v>291</v>
      </c>
      <c r="C2" s="84"/>
      <c r="D2" s="83"/>
      <c r="E2" s="83"/>
      <c r="F2" s="83"/>
      <c r="G2" s="83"/>
      <c r="H2" s="83"/>
      <c r="I2" s="83"/>
      <c r="J2" s="78"/>
      <c r="K2" s="82"/>
    </row>
    <row r="3" spans="1:11" ht="19.5" customHeight="1" thickBot="1">
      <c r="A3" s="75"/>
      <c r="B3" s="81"/>
      <c r="C3" s="80"/>
      <c r="D3" s="81" t="s">
        <v>290</v>
      </c>
      <c r="E3" s="80"/>
      <c r="F3" s="80"/>
      <c r="G3" s="80"/>
      <c r="H3" s="80"/>
      <c r="I3" s="79"/>
      <c r="J3" s="75"/>
      <c r="K3" s="75"/>
    </row>
    <row r="4" spans="1:11" ht="16.5" thickTop="1">
      <c r="A4" s="51"/>
      <c r="B4" s="78"/>
      <c r="C4" s="78"/>
      <c r="D4" s="78"/>
      <c r="E4" s="78"/>
      <c r="F4" s="78"/>
      <c r="G4" s="78"/>
      <c r="H4" s="78"/>
      <c r="I4" s="78"/>
      <c r="J4" s="77"/>
      <c r="K4" s="76"/>
    </row>
    <row r="5" spans="1:11" ht="18.75" customHeight="1" thickBot="1">
      <c r="A5" s="75"/>
      <c r="B5" s="75"/>
      <c r="C5" s="75"/>
      <c r="D5" s="75"/>
      <c r="E5" s="75"/>
      <c r="F5" s="75"/>
      <c r="G5" s="75"/>
      <c r="H5" s="75"/>
      <c r="I5" s="75"/>
      <c r="J5" s="74"/>
      <c r="K5" s="73" t="s">
        <v>1095</v>
      </c>
    </row>
    <row r="6" spans="1:11" ht="21.75" customHeight="1" thickTop="1">
      <c r="A6" s="58" t="s">
        <v>289</v>
      </c>
      <c r="B6" s="58"/>
      <c r="C6" s="58"/>
      <c r="D6" s="58"/>
      <c r="E6" s="58"/>
      <c r="F6" s="61"/>
      <c r="G6" s="61"/>
      <c r="H6" s="61"/>
      <c r="I6" s="61"/>
      <c r="J6" s="60"/>
      <c r="K6" s="63" t="s">
        <v>276</v>
      </c>
    </row>
    <row r="7" spans="1:11" ht="21.75" customHeight="1">
      <c r="A7" s="58" t="s">
        <v>288</v>
      </c>
      <c r="B7" s="58"/>
      <c r="C7" s="58"/>
      <c r="D7" s="58"/>
      <c r="E7" s="58"/>
      <c r="F7" s="61"/>
      <c r="G7" s="61"/>
      <c r="H7" s="61"/>
      <c r="I7" s="61"/>
      <c r="J7" s="60"/>
      <c r="K7" s="63" t="s">
        <v>276</v>
      </c>
    </row>
    <row r="8" spans="1:11" ht="21.75" customHeight="1">
      <c r="A8" s="58"/>
      <c r="B8" s="58" t="s">
        <v>287</v>
      </c>
      <c r="C8" s="58"/>
      <c r="D8" s="58"/>
      <c r="E8" s="58"/>
      <c r="F8" s="61"/>
      <c r="G8" s="61"/>
      <c r="H8" s="61"/>
      <c r="I8" s="61"/>
      <c r="J8" s="60"/>
      <c r="K8" s="62">
        <f>+'Sheet 12-19 (incap)'!I330</f>
        <v>2757444</v>
      </c>
    </row>
    <row r="9" spans="1:11" ht="21.75" customHeight="1">
      <c r="A9" s="58" t="s">
        <v>286</v>
      </c>
      <c r="B9" s="58"/>
      <c r="C9" s="58"/>
      <c r="D9" s="58"/>
      <c r="E9" s="58"/>
      <c r="F9" s="61"/>
      <c r="G9" s="61"/>
      <c r="H9" s="61"/>
      <c r="I9" s="61"/>
      <c r="J9" s="60"/>
      <c r="K9" s="63" t="s">
        <v>276</v>
      </c>
    </row>
    <row r="10" spans="1:11" ht="21.75" customHeight="1">
      <c r="A10" s="58"/>
      <c r="B10" s="58" t="s">
        <v>285</v>
      </c>
      <c r="C10" s="58"/>
      <c r="D10" s="58"/>
      <c r="E10" s="58"/>
      <c r="F10" s="61"/>
      <c r="G10" s="61"/>
      <c r="H10" s="61"/>
      <c r="I10" s="61"/>
      <c r="J10" s="60"/>
      <c r="K10" s="62">
        <f>+'Sheet 20-30 (outcap)'!I336</f>
        <v>403497.4</v>
      </c>
    </row>
    <row r="11" spans="1:11" ht="21.75" customHeight="1" thickBot="1">
      <c r="A11" s="58"/>
      <c r="B11" s="58" t="s">
        <v>284</v>
      </c>
      <c r="C11" s="58"/>
      <c r="D11" s="58"/>
      <c r="E11" s="58"/>
      <c r="F11" s="61"/>
      <c r="G11" s="61"/>
      <c r="H11" s="61"/>
      <c r="I11" s="61"/>
      <c r="J11" s="60"/>
      <c r="K11" s="72"/>
    </row>
    <row r="12" spans="1:11" ht="21.75" customHeight="1" thickBot="1">
      <c r="A12" s="58"/>
      <c r="B12" s="58"/>
      <c r="C12" s="58" t="s">
        <v>283</v>
      </c>
      <c r="D12" s="58"/>
      <c r="E12" s="58"/>
      <c r="F12" s="61"/>
      <c r="G12" s="61"/>
      <c r="H12" s="61"/>
      <c r="I12" s="61"/>
      <c r="J12" s="60"/>
      <c r="K12" s="71">
        <f>SUM(K10:K11)</f>
        <v>403497.4</v>
      </c>
    </row>
    <row r="13" spans="1:11" ht="21.75" customHeight="1" thickBot="1">
      <c r="A13" s="58" t="s">
        <v>282</v>
      </c>
      <c r="B13" s="58"/>
      <c r="C13" s="58"/>
      <c r="D13" s="58"/>
      <c r="E13" s="58"/>
      <c r="F13" s="70">
        <v>0.98</v>
      </c>
      <c r="G13" s="58" t="s">
        <v>281</v>
      </c>
      <c r="H13" s="58"/>
      <c r="I13" s="61"/>
      <c r="J13" s="60"/>
      <c r="K13" s="62">
        <f>+'Sheet 20-30 (outcap)'!I340</f>
        <v>175304.37</v>
      </c>
    </row>
    <row r="14" spans="1:11" ht="16.5" customHeight="1">
      <c r="A14" s="69"/>
      <c r="B14" s="66"/>
      <c r="C14" s="66"/>
      <c r="D14" s="66"/>
      <c r="E14" s="66"/>
      <c r="F14" s="51"/>
      <c r="G14" s="68" t="s">
        <v>1119</v>
      </c>
      <c r="H14" s="68"/>
      <c r="I14" s="56"/>
      <c r="J14" s="65"/>
      <c r="K14" s="64"/>
    </row>
    <row r="15" spans="1:11" ht="16.5" customHeight="1">
      <c r="A15" s="58" t="s">
        <v>280</v>
      </c>
      <c r="B15" s="58"/>
      <c r="C15" s="58"/>
      <c r="D15" s="58"/>
      <c r="E15" s="58"/>
      <c r="F15" s="61"/>
      <c r="G15" s="67" t="s">
        <v>1120</v>
      </c>
      <c r="H15" s="67"/>
      <c r="I15" s="56"/>
      <c r="J15" s="60"/>
      <c r="K15" s="62">
        <f>K8+K12+K13</f>
        <v>3336245.77</v>
      </c>
    </row>
    <row r="16" spans="1:11" ht="15.75">
      <c r="A16" s="66" t="s">
        <v>279</v>
      </c>
      <c r="B16" s="66"/>
      <c r="C16" s="66"/>
      <c r="D16" s="66"/>
      <c r="E16" s="66"/>
      <c r="F16" s="51"/>
      <c r="G16" s="66"/>
      <c r="H16" s="66"/>
      <c r="I16" s="51"/>
      <c r="J16" s="65"/>
      <c r="K16" s="64"/>
    </row>
    <row r="17" spans="1:11" ht="15.75">
      <c r="A17" s="58" t="s">
        <v>278</v>
      </c>
      <c r="B17" s="58"/>
      <c r="C17" s="58"/>
      <c r="D17" s="58"/>
      <c r="E17" s="58"/>
      <c r="F17" s="61"/>
      <c r="G17" s="61"/>
      <c r="H17" s="61"/>
      <c r="I17" s="61"/>
      <c r="J17" s="60"/>
      <c r="K17" s="62">
        <f>+'Sheet 4-11'!I312</f>
        <v>1271027.4</v>
      </c>
    </row>
    <row r="18" spans="1:11" ht="21.75" customHeight="1">
      <c r="A18" s="58" t="s">
        <v>277</v>
      </c>
      <c r="B18" s="58"/>
      <c r="C18" s="58"/>
      <c r="D18" s="58"/>
      <c r="E18" s="58"/>
      <c r="F18" s="61"/>
      <c r="G18" s="61"/>
      <c r="H18" s="61"/>
      <c r="I18" s="61"/>
      <c r="J18" s="60"/>
      <c r="K18" s="63" t="s">
        <v>276</v>
      </c>
    </row>
    <row r="19" spans="1:11" ht="21.75" customHeight="1">
      <c r="A19" s="58"/>
      <c r="B19" s="58"/>
      <c r="C19" s="58" t="s">
        <v>275</v>
      </c>
      <c r="D19" s="58"/>
      <c r="E19" s="58"/>
      <c r="F19" s="61"/>
      <c r="G19" s="61"/>
      <c r="H19" s="61"/>
      <c r="I19" s="61"/>
      <c r="J19" s="60"/>
      <c r="K19" s="62">
        <f>K15-K17</f>
        <v>2065218.37</v>
      </c>
    </row>
    <row r="20" spans="1:11" ht="21.75" customHeight="1">
      <c r="A20" s="58"/>
      <c r="B20" s="58"/>
      <c r="C20" s="58" t="s">
        <v>274</v>
      </c>
      <c r="D20" s="58"/>
      <c r="E20" s="58"/>
      <c r="F20" s="61"/>
      <c r="G20" s="61"/>
      <c r="H20" s="61"/>
      <c r="I20" s="61"/>
      <c r="J20" s="60"/>
      <c r="K20" s="59"/>
    </row>
    <row r="21" spans="1:11" ht="21.75" customHeight="1">
      <c r="A21" s="57"/>
      <c r="B21" s="57"/>
      <c r="C21" s="58" t="s">
        <v>273</v>
      </c>
      <c r="D21" s="57"/>
      <c r="E21" s="57"/>
      <c r="F21" s="56"/>
      <c r="G21" s="55"/>
      <c r="H21" s="55"/>
      <c r="I21" s="55"/>
      <c r="J21" s="54"/>
      <c r="K21" s="53"/>
    </row>
    <row r="22" spans="1:11" ht="21.75" customHeight="1">
      <c r="A22" s="57"/>
      <c r="B22" s="57"/>
      <c r="C22" s="57"/>
      <c r="D22" s="57"/>
      <c r="E22" s="57"/>
      <c r="F22" s="56"/>
      <c r="G22" s="55"/>
      <c r="H22" s="55"/>
      <c r="I22" s="55"/>
      <c r="J22" s="54"/>
      <c r="K22" s="53"/>
    </row>
    <row r="23" spans="1:11" ht="21.75" customHeight="1">
      <c r="A23" s="57"/>
      <c r="B23" s="57"/>
      <c r="C23" s="57"/>
      <c r="D23" s="57"/>
      <c r="E23" s="57"/>
      <c r="F23" s="56"/>
      <c r="G23" s="55"/>
      <c r="H23" s="55"/>
      <c r="I23" s="55"/>
      <c r="J23" s="54"/>
      <c r="K23" s="53"/>
    </row>
    <row r="24" spans="1:11" ht="21.75" customHeight="1">
      <c r="A24" s="57"/>
      <c r="B24" s="57"/>
      <c r="C24" s="57"/>
      <c r="D24" s="57"/>
      <c r="E24" s="57"/>
      <c r="F24" s="56"/>
      <c r="G24" s="55"/>
      <c r="H24" s="55"/>
      <c r="I24" s="55"/>
      <c r="J24" s="54"/>
      <c r="K24" s="53"/>
    </row>
    <row r="25" spans="1:11" ht="21.75" customHeight="1">
      <c r="A25" s="57"/>
      <c r="B25" s="57"/>
      <c r="C25" s="57"/>
      <c r="D25" s="57"/>
      <c r="E25" s="57"/>
      <c r="F25" s="56"/>
      <c r="G25" s="55"/>
      <c r="H25" s="55"/>
      <c r="I25" s="55"/>
      <c r="J25" s="54"/>
      <c r="K25" s="53"/>
    </row>
    <row r="26" spans="1:11" ht="21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0"/>
    </row>
    <row r="27" spans="1:11" ht="21.75" customHeight="1">
      <c r="A27" s="51"/>
      <c r="B27" s="51"/>
      <c r="C27" s="51"/>
      <c r="D27" s="51"/>
      <c r="E27" s="51"/>
      <c r="F27" s="51" t="s">
        <v>272</v>
      </c>
      <c r="G27" s="51"/>
      <c r="H27" s="51"/>
      <c r="I27" s="52"/>
      <c r="J27" s="51"/>
      <c r="K27" s="50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0"/>
  <sheetViews>
    <sheetView defaultGridColor="0" zoomScale="87" zoomScaleNormal="87" zoomScalePageLayoutView="0" colorId="22" workbookViewId="0" topLeftCell="A1">
      <selection activeCell="C4" sqref="C4"/>
    </sheetView>
  </sheetViews>
  <sheetFormatPr defaultColWidth="9.77734375" defaultRowHeight="15"/>
  <cols>
    <col min="1" max="2" width="5.77734375" style="0" customWidth="1"/>
    <col min="3" max="3" width="15.77734375" style="0" customWidth="1"/>
    <col min="4" max="4" width="14.77734375" style="0" customWidth="1"/>
    <col min="5" max="9" width="15.77734375" style="0" customWidth="1"/>
    <col min="10" max="10" width="5.77734375" style="0" customWidth="1"/>
    <col min="11" max="11" width="16.77734375" style="0" customWidth="1"/>
    <col min="12" max="12" width="8.77734375" style="0" customWidth="1"/>
    <col min="13" max="13" width="11.77734375" style="0" customWidth="1"/>
    <col min="14" max="14" width="8.77734375" style="0" customWidth="1"/>
    <col min="15" max="15" width="13.77734375" style="0" customWidth="1"/>
    <col min="16" max="16" width="10.77734375" style="0" customWidth="1"/>
  </cols>
  <sheetData>
    <row r="1" spans="1:11" ht="19.5" customHeight="1">
      <c r="A1" s="769"/>
      <c r="B1" s="730"/>
      <c r="C1" s="730"/>
      <c r="D1" s="730"/>
      <c r="E1" s="730"/>
      <c r="F1" s="730"/>
      <c r="G1" s="730"/>
      <c r="H1" s="730"/>
      <c r="I1" s="730"/>
      <c r="J1" s="730"/>
      <c r="K1" s="768"/>
    </row>
    <row r="2" spans="1:11" ht="33.75" customHeight="1">
      <c r="A2" s="730"/>
      <c r="B2" s="730"/>
      <c r="C2" s="767" t="s">
        <v>111</v>
      </c>
      <c r="D2" s="767"/>
      <c r="E2" s="758"/>
      <c r="F2" s="758"/>
      <c r="G2" s="758"/>
      <c r="H2" s="730"/>
      <c r="I2" s="730"/>
      <c r="J2" s="766"/>
      <c r="K2" s="730"/>
    </row>
    <row r="3" spans="1:11" ht="21.75" customHeight="1" thickBot="1">
      <c r="A3" s="762"/>
      <c r="B3" s="762"/>
      <c r="C3" s="765" t="str">
        <f>"SUMMARY OF 2017 APPROPRIATIONS EXPENDED AND CANCELLED"</f>
        <v>SUMMARY OF 2017 APPROPRIATIONS EXPENDED AND CANCELLED</v>
      </c>
      <c r="D3" s="764"/>
      <c r="E3" s="764"/>
      <c r="F3" s="763"/>
      <c r="G3" s="763"/>
      <c r="H3" s="762"/>
      <c r="I3" s="730"/>
      <c r="J3" s="730"/>
      <c r="K3" s="730"/>
    </row>
    <row r="4" spans="1:11" ht="21.75" customHeight="1" thickTop="1">
      <c r="A4" s="731"/>
      <c r="B4" s="731"/>
      <c r="C4" s="731"/>
      <c r="D4" s="761"/>
      <c r="E4" s="760" t="s">
        <v>143</v>
      </c>
      <c r="F4" s="760"/>
      <c r="G4" s="759"/>
      <c r="H4" s="759" t="s">
        <v>142</v>
      </c>
      <c r="I4" s="754" t="s">
        <v>141</v>
      </c>
      <c r="J4" s="758"/>
      <c r="K4" s="758"/>
    </row>
    <row r="5" spans="1:11" ht="15.75" customHeight="1">
      <c r="A5" s="757"/>
      <c r="B5" s="757"/>
      <c r="C5" s="757"/>
      <c r="D5" s="756"/>
      <c r="E5" s="756"/>
      <c r="F5" s="755" t="s">
        <v>140</v>
      </c>
      <c r="G5" s="755" t="s">
        <v>140</v>
      </c>
      <c r="H5" s="755" t="s">
        <v>140</v>
      </c>
      <c r="I5" s="754" t="s">
        <v>139</v>
      </c>
      <c r="J5" s="754"/>
      <c r="K5" s="753"/>
    </row>
    <row r="6" spans="1:11" ht="21.75" customHeight="1">
      <c r="A6" s="744" t="s">
        <v>138</v>
      </c>
      <c r="B6" s="744"/>
      <c r="C6" s="744"/>
      <c r="D6" s="743"/>
      <c r="E6" s="742">
        <v>3230506.38</v>
      </c>
      <c r="F6" s="741"/>
      <c r="G6" s="742"/>
      <c r="H6" s="741"/>
      <c r="I6" s="734"/>
      <c r="J6" s="754"/>
      <c r="K6" s="753"/>
    </row>
    <row r="7" spans="1:11" ht="21.75" customHeight="1">
      <c r="A7" s="744" t="s">
        <v>137</v>
      </c>
      <c r="B7" s="744"/>
      <c r="C7" s="744"/>
      <c r="D7" s="743"/>
      <c r="E7" s="742">
        <v>10143.04</v>
      </c>
      <c r="F7" s="741"/>
      <c r="G7" s="741"/>
      <c r="H7" s="741"/>
      <c r="I7" s="734" t="s">
        <v>136</v>
      </c>
      <c r="J7" s="734"/>
      <c r="K7" s="751"/>
    </row>
    <row r="8" spans="1:11" ht="15" customHeight="1">
      <c r="A8" s="734"/>
      <c r="B8" s="734"/>
      <c r="C8" s="734"/>
      <c r="D8" s="747"/>
      <c r="E8" s="745"/>
      <c r="F8" s="745"/>
      <c r="G8" s="745"/>
      <c r="H8" s="745"/>
      <c r="I8" s="734" t="s">
        <v>135</v>
      </c>
      <c r="J8" s="734"/>
      <c r="K8" s="734"/>
    </row>
    <row r="9" spans="1:11" ht="15" customHeight="1">
      <c r="A9" s="744" t="s">
        <v>134</v>
      </c>
      <c r="B9" s="744"/>
      <c r="C9" s="744"/>
      <c r="D9" s="743"/>
      <c r="E9" s="741"/>
      <c r="F9" s="741"/>
      <c r="G9" s="741"/>
      <c r="H9" s="741"/>
      <c r="I9" s="734" t="s">
        <v>133</v>
      </c>
      <c r="J9" s="734"/>
      <c r="K9" s="734"/>
    </row>
    <row r="10" spans="1:11" ht="21.75" customHeight="1">
      <c r="A10" s="744"/>
      <c r="B10" s="744" t="s">
        <v>858</v>
      </c>
      <c r="C10" s="744"/>
      <c r="D10" s="743"/>
      <c r="E10" s="742">
        <f>SUM(E6:E9)</f>
        <v>3240649.42</v>
      </c>
      <c r="F10" s="741">
        <f>SUM(F6:F9)</f>
        <v>0</v>
      </c>
      <c r="G10" s="742">
        <f>SUM(G6:G9)</f>
        <v>0</v>
      </c>
      <c r="H10" s="741">
        <f>SUM(H6:H9)</f>
        <v>0</v>
      </c>
      <c r="I10" s="734" t="s">
        <v>132</v>
      </c>
      <c r="J10" s="734"/>
      <c r="K10" s="734"/>
    </row>
    <row r="11" spans="1:11" ht="15" customHeight="1">
      <c r="A11" s="752" t="s">
        <v>131</v>
      </c>
      <c r="B11" s="734"/>
      <c r="C11" s="734"/>
      <c r="D11" s="747"/>
      <c r="E11" s="745"/>
      <c r="F11" s="750"/>
      <c r="G11" s="745"/>
      <c r="H11" s="745"/>
      <c r="I11" s="734" t="s">
        <v>130</v>
      </c>
      <c r="J11" s="734"/>
      <c r="K11" s="734"/>
    </row>
    <row r="12" spans="1:11" ht="15" customHeight="1">
      <c r="A12" s="751"/>
      <c r="B12" s="734" t="s">
        <v>129</v>
      </c>
      <c r="C12" s="734"/>
      <c r="D12" s="747"/>
      <c r="E12" s="745"/>
      <c r="F12" s="750"/>
      <c r="G12" s="745"/>
      <c r="H12" s="745"/>
      <c r="I12" s="730"/>
      <c r="J12" s="734"/>
      <c r="K12" s="734"/>
    </row>
    <row r="13" spans="1:11" ht="15" customHeight="1">
      <c r="A13" s="744"/>
      <c r="B13" s="744"/>
      <c r="C13" s="744" t="s">
        <v>128</v>
      </c>
      <c r="D13" s="743"/>
      <c r="E13" s="742">
        <f>2854263.95+169373.69</f>
        <v>3023637.64</v>
      </c>
      <c r="F13" s="741"/>
      <c r="G13" s="742"/>
      <c r="H13" s="741"/>
      <c r="I13" s="734" t="s">
        <v>127</v>
      </c>
      <c r="J13" s="734"/>
      <c r="K13" s="734"/>
    </row>
    <row r="14" spans="1:11" ht="21.75" customHeight="1">
      <c r="A14" s="744"/>
      <c r="B14" s="744" t="s">
        <v>364</v>
      </c>
      <c r="C14" s="744"/>
      <c r="D14" s="743"/>
      <c r="E14" s="742">
        <v>216942.39</v>
      </c>
      <c r="F14" s="741"/>
      <c r="G14" s="742"/>
      <c r="H14" s="741"/>
      <c r="I14" s="735" t="s">
        <v>126</v>
      </c>
      <c r="J14" s="734"/>
      <c r="K14" s="734"/>
    </row>
    <row r="15" spans="1:11" ht="21.75" customHeight="1">
      <c r="A15" s="744" t="s">
        <v>125</v>
      </c>
      <c r="B15" s="744"/>
      <c r="C15" s="744"/>
      <c r="D15" s="743"/>
      <c r="E15" s="749">
        <v>69.39</v>
      </c>
      <c r="F15" s="748"/>
      <c r="G15" s="749"/>
      <c r="H15" s="748"/>
      <c r="I15" s="734" t="s">
        <v>124</v>
      </c>
      <c r="J15" s="734"/>
      <c r="K15" s="734"/>
    </row>
    <row r="16" spans="1:11" ht="15" customHeight="1">
      <c r="A16" s="734"/>
      <c r="B16" s="734" t="s">
        <v>123</v>
      </c>
      <c r="C16" s="734"/>
      <c r="D16" s="747"/>
      <c r="E16" s="746"/>
      <c r="F16" s="745"/>
      <c r="G16" s="746"/>
      <c r="H16" s="745"/>
      <c r="I16" s="734" t="s">
        <v>122</v>
      </c>
      <c r="J16" s="734"/>
      <c r="K16" s="734"/>
    </row>
    <row r="17" spans="1:11" ht="15" customHeight="1">
      <c r="A17" s="744"/>
      <c r="B17" s="744" t="s">
        <v>121</v>
      </c>
      <c r="C17" s="744"/>
      <c r="D17" s="743"/>
      <c r="E17" s="742">
        <f>SUM(E12:E15)</f>
        <v>3240649.4200000004</v>
      </c>
      <c r="F17" s="741">
        <f>SUM(F12:F15)</f>
        <v>0</v>
      </c>
      <c r="G17" s="742">
        <f>SUM(G12:G15)</f>
        <v>0</v>
      </c>
      <c r="H17" s="741">
        <f>SUM(H12:H15)</f>
        <v>0</v>
      </c>
      <c r="I17" s="730"/>
      <c r="J17" s="734"/>
      <c r="K17" s="734"/>
    </row>
    <row r="18" spans="1:11" ht="21.75" customHeight="1" thickBot="1">
      <c r="A18" s="740" t="s">
        <v>120</v>
      </c>
      <c r="B18" s="740"/>
      <c r="C18" s="740"/>
      <c r="D18" s="739"/>
      <c r="E18" s="738">
        <f>-(+E17-E10)</f>
        <v>-4.656612873077393E-10</v>
      </c>
      <c r="F18" s="737">
        <f>F17-F10</f>
        <v>0</v>
      </c>
      <c r="G18" s="738">
        <f>G17-G10</f>
        <v>0</v>
      </c>
      <c r="H18" s="737">
        <f>H17-H10</f>
        <v>0</v>
      </c>
      <c r="I18" s="734" t="s">
        <v>119</v>
      </c>
      <c r="J18" s="734"/>
      <c r="K18" s="734"/>
    </row>
    <row r="19" spans="1:11" ht="21.75" customHeight="1" thickTop="1">
      <c r="A19" s="731"/>
      <c r="B19" s="734" t="str">
        <f>"     * See Budget appropriation Items so marked to the right of column ""Expended 2017 Reserved."""</f>
        <v>     * See Budget appropriation Items so marked to the right of column "Expended 2017 Reserved."</v>
      </c>
      <c r="C19" s="731"/>
      <c r="D19" s="731"/>
      <c r="E19" s="731"/>
      <c r="F19" s="731"/>
      <c r="G19" s="731"/>
      <c r="H19" s="731"/>
      <c r="I19" s="736" t="s">
        <v>118</v>
      </c>
      <c r="J19" s="734"/>
      <c r="K19" s="730"/>
    </row>
    <row r="20" spans="1:11" ht="15.75">
      <c r="A20" s="731"/>
      <c r="B20" s="730"/>
      <c r="C20" s="731"/>
      <c r="D20" s="731"/>
      <c r="E20" s="731"/>
      <c r="F20" s="731"/>
      <c r="G20" s="731"/>
      <c r="H20" s="731"/>
      <c r="I20" s="735" t="s">
        <v>117</v>
      </c>
      <c r="J20" s="734"/>
      <c r="K20" s="734"/>
    </row>
    <row r="21" spans="1:11" ht="15">
      <c r="A21" s="730"/>
      <c r="B21" s="730"/>
      <c r="C21" s="730"/>
      <c r="D21" s="730"/>
      <c r="E21" s="730"/>
      <c r="F21" s="730"/>
      <c r="G21" s="730"/>
      <c r="H21" s="730"/>
      <c r="I21" s="730"/>
      <c r="J21" s="734"/>
      <c r="K21" s="730"/>
    </row>
    <row r="22" spans="1:11" ht="15">
      <c r="A22" s="730"/>
      <c r="B22" s="730"/>
      <c r="C22" s="730"/>
      <c r="D22" s="730"/>
      <c r="E22" s="730"/>
      <c r="F22" s="730"/>
      <c r="G22" s="730"/>
      <c r="H22" s="730"/>
      <c r="I22" s="734" t="s">
        <v>116</v>
      </c>
      <c r="J22" s="734"/>
      <c r="K22" s="730"/>
    </row>
    <row r="23" spans="1:11" ht="15.75" customHeight="1">
      <c r="A23" s="730"/>
      <c r="B23" s="730"/>
      <c r="C23" s="730"/>
      <c r="D23" s="730"/>
      <c r="E23" s="730"/>
      <c r="F23" s="730"/>
      <c r="G23" s="730"/>
      <c r="H23" s="730"/>
      <c r="I23" s="734" t="s">
        <v>115</v>
      </c>
      <c r="J23" s="734"/>
      <c r="K23" s="730"/>
    </row>
    <row r="24" spans="1:11" ht="15.75" customHeight="1">
      <c r="A24" s="730"/>
      <c r="B24" s="730"/>
      <c r="C24" s="730"/>
      <c r="D24" s="730"/>
      <c r="E24" s="730"/>
      <c r="F24" s="819"/>
      <c r="G24" s="730"/>
      <c r="H24" s="730"/>
      <c r="I24" s="734" t="s">
        <v>114</v>
      </c>
      <c r="J24" s="730"/>
      <c r="K24" s="730"/>
    </row>
    <row r="25" spans="1:11" ht="15.75" customHeight="1">
      <c r="A25" s="730"/>
      <c r="B25" s="730"/>
      <c r="C25" s="730"/>
      <c r="D25" s="730"/>
      <c r="E25" s="730"/>
      <c r="F25" s="730"/>
      <c r="G25" s="730"/>
      <c r="H25" s="730"/>
      <c r="I25" s="734" t="s">
        <v>113</v>
      </c>
      <c r="J25" s="730"/>
      <c r="K25" s="730"/>
    </row>
    <row r="26" spans="1:11" ht="15.75">
      <c r="A26" s="730"/>
      <c r="B26" s="730"/>
      <c r="C26" s="730"/>
      <c r="D26" s="733"/>
      <c r="E26" s="732"/>
      <c r="F26" s="731"/>
      <c r="G26" s="730"/>
      <c r="H26" s="730"/>
      <c r="I26" s="730"/>
      <c r="J26" s="730"/>
      <c r="K26" s="730"/>
    </row>
    <row r="27" spans="1:11" ht="15">
      <c r="A27" s="730"/>
      <c r="B27" s="730"/>
      <c r="C27" s="730"/>
      <c r="D27" s="730"/>
      <c r="E27" s="730"/>
      <c r="F27" s="730"/>
      <c r="G27" s="730"/>
      <c r="H27" s="730"/>
      <c r="I27" s="730"/>
      <c r="J27" s="730"/>
      <c r="K27" s="730"/>
    </row>
    <row r="28" spans="1:11" ht="19.5" customHeight="1">
      <c r="A28" s="730"/>
      <c r="B28" s="730"/>
      <c r="C28" s="730"/>
      <c r="D28" s="730"/>
      <c r="E28" s="730"/>
      <c r="F28" s="730"/>
      <c r="G28" s="730"/>
      <c r="H28" s="730"/>
      <c r="I28" s="730"/>
      <c r="J28" s="730"/>
      <c r="K28" s="730"/>
    </row>
    <row r="29" spans="1:11" ht="33.75" customHeight="1">
      <c r="A29" s="730"/>
      <c r="B29" s="730"/>
      <c r="C29" s="730"/>
      <c r="D29" s="730"/>
      <c r="E29" s="730"/>
      <c r="F29" s="730"/>
      <c r="G29" s="730"/>
      <c r="H29" s="730"/>
      <c r="I29" s="730"/>
      <c r="J29" s="730"/>
      <c r="K29" s="730"/>
    </row>
    <row r="30" spans="1:11" ht="15.75">
      <c r="A30" s="730"/>
      <c r="B30" s="730"/>
      <c r="C30" s="730"/>
      <c r="D30" s="730"/>
      <c r="E30" s="730"/>
      <c r="F30" s="731" t="s">
        <v>112</v>
      </c>
      <c r="G30" s="730"/>
      <c r="H30" s="730"/>
      <c r="I30" s="730"/>
      <c r="J30" s="730"/>
      <c r="K30" s="730"/>
    </row>
  </sheetData>
  <sheetProtection/>
  <printOptions/>
  <pageMargins left="0.5" right="0.5" top="0.5" bottom="0.5" header="0.5" footer="0.5"/>
  <pageSetup fitToHeight="1" fitToWidth="1" horizontalDpi="600" verticalDpi="600" orientation="landscape" paperSize="5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49"/>
  <sheetViews>
    <sheetView defaultGridColor="0" zoomScale="85" zoomScaleNormal="85" zoomScalePageLayoutView="0" colorId="22" workbookViewId="0" topLeftCell="A1">
      <selection activeCell="Q31" sqref="Q31"/>
    </sheetView>
  </sheetViews>
  <sheetFormatPr defaultColWidth="9.77734375" defaultRowHeight="15"/>
  <cols>
    <col min="1" max="1" width="5.77734375" style="0" customWidth="1"/>
    <col min="2" max="2" width="9.77734375" style="0" customWidth="1"/>
    <col min="3" max="6" width="14.77734375" style="0" customWidth="1"/>
    <col min="7" max="7" width="5.77734375" style="0" customWidth="1"/>
    <col min="8" max="8" width="13.77734375" style="0" customWidth="1"/>
    <col min="9" max="12" width="14.77734375" style="0" customWidth="1"/>
    <col min="13" max="13" width="2.77734375" style="0" customWidth="1"/>
  </cols>
  <sheetData>
    <row r="2" spans="1:13" ht="28.5" customHeight="1">
      <c r="A2" s="640"/>
      <c r="B2" s="26"/>
      <c r="C2" s="639"/>
      <c r="D2" s="640" t="s">
        <v>111</v>
      </c>
      <c r="E2" s="26"/>
      <c r="F2" s="26"/>
      <c r="G2" s="26"/>
      <c r="H2" s="26"/>
      <c r="I2" s="26"/>
      <c r="J2" s="26"/>
      <c r="K2" s="20"/>
      <c r="L2" s="22"/>
      <c r="M2" s="27"/>
    </row>
    <row r="3" spans="1:13" ht="24" customHeight="1">
      <c r="A3" s="729"/>
      <c r="B3" s="6"/>
      <c r="C3" s="40"/>
      <c r="D3" s="729" t="s">
        <v>110</v>
      </c>
      <c r="E3" s="6"/>
      <c r="F3" s="6"/>
      <c r="G3" s="6"/>
      <c r="H3" s="6"/>
      <c r="I3" s="6"/>
      <c r="J3" s="6"/>
      <c r="K3" s="17"/>
      <c r="L3" s="7"/>
      <c r="M3" s="19"/>
    </row>
    <row r="4" spans="1:13" ht="15">
      <c r="A4" s="30"/>
      <c r="G4" s="30"/>
      <c r="L4" s="22"/>
      <c r="M4" s="29"/>
    </row>
    <row r="5" spans="1:13" ht="15.75">
      <c r="A5" s="30"/>
      <c r="B5" s="34" t="s">
        <v>109</v>
      </c>
      <c r="G5" s="30"/>
      <c r="H5" s="34" t="s">
        <v>108</v>
      </c>
      <c r="L5" s="726"/>
      <c r="M5" s="29"/>
    </row>
    <row r="6" spans="1:13" ht="15">
      <c r="A6" s="30"/>
      <c r="G6" s="30"/>
      <c r="L6" s="726"/>
      <c r="M6" s="29"/>
    </row>
    <row r="7" spans="1:13" ht="15">
      <c r="A7" s="30"/>
      <c r="B7" t="s">
        <v>107</v>
      </c>
      <c r="G7" s="30"/>
      <c r="H7" t="s">
        <v>106</v>
      </c>
      <c r="L7" s="726"/>
      <c r="M7" s="29"/>
    </row>
    <row r="8" spans="1:13" ht="15">
      <c r="A8" s="30"/>
      <c r="B8" t="s">
        <v>105</v>
      </c>
      <c r="G8" s="30"/>
      <c r="H8" t="s">
        <v>104</v>
      </c>
      <c r="L8" s="726"/>
      <c r="M8" s="29"/>
    </row>
    <row r="9" spans="1:13" ht="15">
      <c r="A9" s="30"/>
      <c r="B9" t="s">
        <v>103</v>
      </c>
      <c r="G9" s="30"/>
      <c r="H9" t="s">
        <v>102</v>
      </c>
      <c r="L9" s="726"/>
      <c r="M9" s="29"/>
    </row>
    <row r="10" spans="1:13" ht="15">
      <c r="A10" s="30"/>
      <c r="B10" t="s">
        <v>101</v>
      </c>
      <c r="G10" s="30"/>
      <c r="H10" t="s">
        <v>101</v>
      </c>
      <c r="L10" s="726"/>
      <c r="M10" s="29"/>
    </row>
    <row r="11" spans="1:13" ht="15">
      <c r="A11" s="30"/>
      <c r="G11" s="30"/>
      <c r="L11" s="726"/>
      <c r="M11" s="29"/>
    </row>
    <row r="12" spans="1:13" ht="15">
      <c r="A12" s="30"/>
      <c r="B12" t="s">
        <v>1096</v>
      </c>
      <c r="E12" s="707"/>
      <c r="F12" s="725">
        <v>3230506</v>
      </c>
      <c r="G12" s="30"/>
      <c r="H12" t="s">
        <v>100</v>
      </c>
      <c r="L12" s="728">
        <v>2068685</v>
      </c>
      <c r="M12" s="727"/>
    </row>
    <row r="13" spans="1:13" ht="15">
      <c r="A13" s="30"/>
      <c r="B13" t="s">
        <v>99</v>
      </c>
      <c r="E13" s="707"/>
      <c r="F13" s="725"/>
      <c r="G13" s="30"/>
      <c r="H13" t="s">
        <v>98</v>
      </c>
      <c r="L13" s="726"/>
      <c r="M13" s="29"/>
    </row>
    <row r="14" spans="1:13" ht="15">
      <c r="A14" s="30"/>
      <c r="E14" s="707"/>
      <c r="F14" s="707"/>
      <c r="G14" s="30"/>
      <c r="H14" t="s">
        <v>97</v>
      </c>
      <c r="K14" s="722"/>
      <c r="L14" s="722"/>
      <c r="M14" s="29"/>
    </row>
    <row r="15" spans="1:13" ht="15">
      <c r="A15" s="30"/>
      <c r="E15" s="720"/>
      <c r="F15" s="718"/>
      <c r="G15" s="30"/>
      <c r="K15" s="722"/>
      <c r="L15" s="718"/>
      <c r="M15" s="29"/>
    </row>
    <row r="16" spans="1:13" ht="15">
      <c r="A16" s="30"/>
      <c r="E16" s="720"/>
      <c r="F16" s="720">
        <f>SUM(F12:F15)</f>
        <v>3230506</v>
      </c>
      <c r="G16" s="30"/>
      <c r="H16" t="s">
        <v>96</v>
      </c>
      <c r="K16" s="722"/>
      <c r="L16" s="723">
        <f>L12-L15-L14</f>
        <v>2068685</v>
      </c>
      <c r="M16" s="29"/>
    </row>
    <row r="17" spans="1:13" ht="15">
      <c r="A17" s="30"/>
      <c r="B17" t="s">
        <v>95</v>
      </c>
      <c r="E17" s="720"/>
      <c r="F17" s="720"/>
      <c r="G17" s="30"/>
      <c r="H17" t="s">
        <v>94</v>
      </c>
      <c r="K17" s="722"/>
      <c r="L17" s="718">
        <v>41374</v>
      </c>
      <c r="M17" s="29"/>
    </row>
    <row r="18" spans="1:13" ht="15">
      <c r="A18" s="30"/>
      <c r="B18" t="s">
        <v>93</v>
      </c>
      <c r="E18" s="725">
        <v>9000</v>
      </c>
      <c r="F18" s="720"/>
      <c r="G18" s="30"/>
      <c r="H18" t="s">
        <v>92</v>
      </c>
      <c r="K18" s="722"/>
      <c r="L18" s="722">
        <f>L16+L17</f>
        <v>2110059</v>
      </c>
      <c r="M18" s="29"/>
    </row>
    <row r="19" spans="1:13" ht="15">
      <c r="A19" s="30"/>
      <c r="B19" t="s">
        <v>91</v>
      </c>
      <c r="E19" s="720"/>
      <c r="G19" s="30"/>
      <c r="H19" t="s">
        <v>90</v>
      </c>
      <c r="K19" s="722"/>
      <c r="L19" s="722"/>
      <c r="M19" s="29"/>
    </row>
    <row r="20" spans="1:13" ht="15">
      <c r="A20" s="30"/>
      <c r="B20" t="s">
        <v>89</v>
      </c>
      <c r="E20" s="720">
        <v>3195</v>
      </c>
      <c r="F20" s="720"/>
      <c r="G20" s="30"/>
      <c r="H20" t="s">
        <v>87</v>
      </c>
      <c r="K20" s="719">
        <v>2517</v>
      </c>
      <c r="L20" s="723"/>
      <c r="M20" s="29"/>
    </row>
    <row r="21" spans="1:13" ht="15">
      <c r="A21" s="30"/>
      <c r="B21" t="s">
        <v>88</v>
      </c>
      <c r="E21" s="720">
        <v>17803</v>
      </c>
      <c r="F21" s="720"/>
      <c r="G21" s="30"/>
      <c r="H21" t="s">
        <v>1142</v>
      </c>
      <c r="K21" s="722">
        <v>9334</v>
      </c>
      <c r="L21" s="723"/>
      <c r="M21" s="29"/>
    </row>
    <row r="22" spans="1:13" ht="15">
      <c r="A22" s="30"/>
      <c r="B22" t="s">
        <v>86</v>
      </c>
      <c r="E22" s="720">
        <v>254952</v>
      </c>
      <c r="F22" s="720"/>
      <c r="G22" s="30"/>
      <c r="H22" t="s">
        <v>1062</v>
      </c>
      <c r="K22" s="718">
        <v>33977</v>
      </c>
      <c r="L22" s="723"/>
      <c r="M22" s="29"/>
    </row>
    <row r="23" spans="1:13" ht="15">
      <c r="A23" s="30"/>
      <c r="B23" t="s">
        <v>85</v>
      </c>
      <c r="E23" s="720"/>
      <c r="F23" s="720"/>
      <c r="G23" s="30"/>
      <c r="H23" t="s">
        <v>84</v>
      </c>
      <c r="K23" s="722"/>
      <c r="L23" s="724">
        <f>SUM(K20:K22)</f>
        <v>45828</v>
      </c>
      <c r="M23" s="29"/>
    </row>
    <row r="24" spans="1:13" ht="15">
      <c r="A24" s="30"/>
      <c r="B24" t="s">
        <v>83</v>
      </c>
      <c r="E24" s="720"/>
      <c r="F24" s="720"/>
      <c r="G24" s="30"/>
      <c r="H24" t="s">
        <v>82</v>
      </c>
      <c r="K24" s="722"/>
      <c r="L24" s="718">
        <v>69</v>
      </c>
      <c r="M24" s="29"/>
    </row>
    <row r="25" spans="1:13" ht="15">
      <c r="A25" s="30"/>
      <c r="B25" t="s">
        <v>81</v>
      </c>
      <c r="E25" s="718">
        <v>169373</v>
      </c>
      <c r="F25" s="720"/>
      <c r="G25" s="30"/>
      <c r="H25" t="s">
        <v>80</v>
      </c>
      <c r="K25" s="722"/>
      <c r="L25" s="723">
        <f>L18+L23-L24</f>
        <v>2155818</v>
      </c>
      <c r="M25" s="29"/>
    </row>
    <row r="26" spans="1:13" ht="15">
      <c r="A26" s="30"/>
      <c r="B26" t="s">
        <v>79</v>
      </c>
      <c r="E26" s="720"/>
      <c r="F26" s="718">
        <f>SUM(E18:E25)</f>
        <v>454323</v>
      </c>
      <c r="G26" s="30"/>
      <c r="H26" t="s">
        <v>78</v>
      </c>
      <c r="K26" s="722"/>
      <c r="L26" s="722"/>
      <c r="M26" s="29"/>
    </row>
    <row r="27" spans="1:13" ht="15">
      <c r="A27" s="30"/>
      <c r="B27" s="627" t="s">
        <v>1139</v>
      </c>
      <c r="E27" s="720"/>
      <c r="F27" s="720">
        <f>F16-F26</f>
        <v>2776183</v>
      </c>
      <c r="G27" s="30"/>
      <c r="H27" s="627" t="s">
        <v>1097</v>
      </c>
      <c r="L27" s="817">
        <v>1110</v>
      </c>
      <c r="M27" s="29"/>
    </row>
    <row r="28" spans="1:13" ht="15">
      <c r="A28" s="30"/>
      <c r="B28" s="627" t="s">
        <v>1140</v>
      </c>
      <c r="E28" s="720"/>
      <c r="F28" s="718">
        <v>69405</v>
      </c>
      <c r="G28" s="30"/>
      <c r="K28" s="722"/>
      <c r="L28" s="718"/>
      <c r="M28" s="29"/>
    </row>
    <row r="29" spans="1:13" ht="15.75" thickBot="1">
      <c r="A29" s="30"/>
      <c r="B29" t="s">
        <v>77</v>
      </c>
      <c r="E29" s="720"/>
      <c r="F29" s="720"/>
      <c r="G29" s="30"/>
      <c r="H29" t="s">
        <v>76</v>
      </c>
      <c r="L29" s="717">
        <f>SUM(L25:L28)</f>
        <v>2156928</v>
      </c>
      <c r="M29" s="29"/>
    </row>
    <row r="30" spans="1:13" ht="15.75" thickTop="1">
      <c r="A30" s="30"/>
      <c r="B30" t="s">
        <v>75</v>
      </c>
      <c r="E30" s="720"/>
      <c r="F30" s="720">
        <f>SUM(F27:F28)</f>
        <v>2845588</v>
      </c>
      <c r="G30" s="30"/>
      <c r="L30" s="721"/>
      <c r="M30" s="29"/>
    </row>
    <row r="31" spans="1:13" ht="15.75" thickBot="1">
      <c r="A31" s="30"/>
      <c r="B31" t="s">
        <v>74</v>
      </c>
      <c r="E31" s="720"/>
      <c r="F31" s="720"/>
      <c r="G31" s="30"/>
      <c r="H31" t="s">
        <v>73</v>
      </c>
      <c r="L31" s="717">
        <f>'Sheet 4-11'!I314</f>
        <v>2065218.37</v>
      </c>
      <c r="M31" s="29"/>
    </row>
    <row r="32" spans="1:13" ht="15.75" thickTop="1">
      <c r="A32" s="30"/>
      <c r="B32" s="627" t="s">
        <v>1053</v>
      </c>
      <c r="F32" s="722">
        <v>27762</v>
      </c>
      <c r="G32" s="30"/>
      <c r="M32" s="29"/>
    </row>
    <row r="33" spans="1:13" ht="15">
      <c r="A33" s="30"/>
      <c r="B33" s="627" t="s">
        <v>1098</v>
      </c>
      <c r="E33" s="720"/>
      <c r="F33" s="817">
        <v>1110</v>
      </c>
      <c r="G33" s="30"/>
      <c r="L33" s="719"/>
      <c r="M33" s="29"/>
    </row>
    <row r="34" spans="1:13" ht="15.75">
      <c r="A34" s="30"/>
      <c r="B34" s="627" t="s">
        <v>1069</v>
      </c>
      <c r="E34" s="720"/>
      <c r="F34" s="720">
        <v>57455</v>
      </c>
      <c r="G34" s="30"/>
      <c r="H34" s="34" t="s">
        <v>72</v>
      </c>
      <c r="K34" s="806">
        <v>2018</v>
      </c>
      <c r="L34" s="806">
        <v>2017</v>
      </c>
      <c r="M34" s="29"/>
    </row>
    <row r="35" spans="1:13" ht="15">
      <c r="A35" s="30"/>
      <c r="B35" s="627" t="s">
        <v>1141</v>
      </c>
      <c r="E35" s="724"/>
      <c r="F35" s="718">
        <v>79814</v>
      </c>
      <c r="G35" s="30"/>
      <c r="M35" s="29"/>
    </row>
    <row r="36" spans="1:13" ht="15.75" thickBot="1">
      <c r="A36" s="30"/>
      <c r="B36" t="s">
        <v>71</v>
      </c>
      <c r="E36" s="707"/>
      <c r="F36" s="717">
        <f>SUM(F30:F35)</f>
        <v>3011729</v>
      </c>
      <c r="G36" s="30"/>
      <c r="H36" t="s">
        <v>70</v>
      </c>
      <c r="K36" s="719">
        <v>401019</v>
      </c>
      <c r="L36" s="719">
        <v>455735</v>
      </c>
      <c r="M36" s="29"/>
    </row>
    <row r="37" spans="1:13" ht="15.75" thickTop="1">
      <c r="A37" s="30"/>
      <c r="E37" s="707"/>
      <c r="F37" s="707"/>
      <c r="G37" s="30"/>
      <c r="H37" t="s">
        <v>69</v>
      </c>
      <c r="K37" s="718">
        <v>-31717</v>
      </c>
      <c r="L37" s="718">
        <v>-30000</v>
      </c>
      <c r="M37" s="29"/>
    </row>
    <row r="38" spans="1:13" ht="15.75" thickBot="1">
      <c r="A38" s="30"/>
      <c r="B38" t="s">
        <v>68</v>
      </c>
      <c r="E38" s="707"/>
      <c r="F38" s="717">
        <f>'Sheet 12-19 (incap)'!I330</f>
        <v>2757444</v>
      </c>
      <c r="G38" s="30"/>
      <c r="H38" t="s">
        <v>67</v>
      </c>
      <c r="K38" s="820">
        <f>K36+K37</f>
        <v>369302</v>
      </c>
      <c r="L38" s="820">
        <f>+L36+L37</f>
        <v>425735</v>
      </c>
      <c r="M38" s="29"/>
    </row>
    <row r="39" spans="1:13" ht="15.75" thickTop="1">
      <c r="A39" s="30"/>
      <c r="E39" s="707"/>
      <c r="F39" s="707"/>
      <c r="G39" s="30"/>
      <c r="M39" s="29"/>
    </row>
    <row r="40" spans="1:13" ht="15">
      <c r="A40" s="17"/>
      <c r="B40" s="7"/>
      <c r="C40" s="7"/>
      <c r="D40" s="7"/>
      <c r="E40" s="7"/>
      <c r="F40" s="7"/>
      <c r="G40" s="17"/>
      <c r="H40" s="7"/>
      <c r="I40" s="7"/>
      <c r="J40" s="7"/>
      <c r="K40" s="7"/>
      <c r="L40" s="7"/>
      <c r="M40" s="19"/>
    </row>
    <row r="41" spans="1:6" ht="15.75">
      <c r="A41" s="34" t="s">
        <v>66</v>
      </c>
      <c r="F41" s="34" t="s">
        <v>65</v>
      </c>
    </row>
    <row r="42" ht="15.75">
      <c r="B42" s="31" t="s">
        <v>64</v>
      </c>
    </row>
    <row r="43" ht="15.75">
      <c r="C43" s="31" t="s">
        <v>63</v>
      </c>
    </row>
    <row r="44" ht="15.75">
      <c r="C44" s="31" t="s">
        <v>1070</v>
      </c>
    </row>
    <row r="45" ht="15.75">
      <c r="C45" s="31" t="s">
        <v>62</v>
      </c>
    </row>
    <row r="46" spans="3:12" ht="15.75">
      <c r="C46" s="31" t="s">
        <v>61</v>
      </c>
    </row>
    <row r="47" ht="15.75">
      <c r="C47" s="31" t="s">
        <v>60</v>
      </c>
    </row>
    <row r="48" ht="15.75">
      <c r="C48" s="31" t="s">
        <v>59</v>
      </c>
    </row>
    <row r="49" ht="15.75">
      <c r="C49" s="31" t="s">
        <v>153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5"/>
  <sheetViews>
    <sheetView zoomScalePageLayoutView="0" workbookViewId="0" topLeftCell="A2">
      <selection activeCell="G13" sqref="G13"/>
    </sheetView>
  </sheetViews>
  <sheetFormatPr defaultColWidth="9.77734375" defaultRowHeight="15"/>
  <cols>
    <col min="1" max="1" width="1.77734375" style="0" customWidth="1"/>
    <col min="2" max="3" width="2.88671875" style="0" bestFit="1" customWidth="1"/>
    <col min="4" max="4" width="2.99609375" style="0" bestFit="1" customWidth="1"/>
    <col min="5" max="5" width="3.5546875" style="0" customWidth="1"/>
    <col min="6" max="6" width="49.99609375" style="0" customWidth="1"/>
    <col min="7" max="7" width="16.88671875" style="792" customWidth="1"/>
    <col min="8" max="8" width="70.4453125" style="0" customWidth="1"/>
  </cols>
  <sheetData>
    <row r="1" spans="2:8" ht="15.75">
      <c r="B1" s="853" t="s">
        <v>291</v>
      </c>
      <c r="C1" s="853"/>
      <c r="D1" s="853"/>
      <c r="E1" s="853"/>
      <c r="F1" s="853"/>
      <c r="G1" s="853"/>
      <c r="H1" s="853"/>
    </row>
    <row r="2" spans="2:8" ht="16.5" thickBot="1">
      <c r="B2" s="854" t="s">
        <v>145</v>
      </c>
      <c r="C2" s="854"/>
      <c r="D2" s="854"/>
      <c r="E2" s="854"/>
      <c r="F2" s="854"/>
      <c r="G2" s="854"/>
      <c r="H2" s="854"/>
    </row>
    <row r="3" spans="2:8" ht="152.25" customHeight="1" thickBot="1" thickTop="1">
      <c r="B3" s="770" t="s">
        <v>146</v>
      </c>
      <c r="C3" s="771" t="s">
        <v>147</v>
      </c>
      <c r="D3" s="772" t="s">
        <v>148</v>
      </c>
      <c r="E3" s="773" t="s">
        <v>149</v>
      </c>
      <c r="F3" s="774" t="s">
        <v>150</v>
      </c>
      <c r="G3" s="775" t="s">
        <v>151</v>
      </c>
      <c r="H3" s="776" t="s">
        <v>152</v>
      </c>
    </row>
    <row r="4" spans="2:8" ht="25.5" customHeight="1" thickTop="1">
      <c r="B4" s="777"/>
      <c r="C4" s="778"/>
      <c r="D4" s="778"/>
      <c r="E4" s="778"/>
      <c r="F4" s="19"/>
      <c r="G4" s="779"/>
      <c r="H4" s="780"/>
    </row>
    <row r="5" spans="2:8" ht="25.5" customHeight="1">
      <c r="B5" s="781"/>
      <c r="C5" s="782"/>
      <c r="D5" s="782"/>
      <c r="E5" s="782"/>
      <c r="F5" s="783"/>
      <c r="G5" s="784"/>
      <c r="H5" s="785"/>
    </row>
    <row r="6" spans="2:8" ht="25.5" customHeight="1">
      <c r="B6" s="781"/>
      <c r="C6" s="782"/>
      <c r="D6" s="782"/>
      <c r="E6" s="782"/>
      <c r="F6" s="783" t="s">
        <v>215</v>
      </c>
      <c r="G6" s="784"/>
      <c r="H6" s="785"/>
    </row>
    <row r="7" spans="2:8" ht="25.5" customHeight="1">
      <c r="B7" s="781"/>
      <c r="C7" s="782"/>
      <c r="D7" s="782"/>
      <c r="E7" s="782"/>
      <c r="F7" s="783"/>
      <c r="G7" s="784"/>
      <c r="H7" s="785"/>
    </row>
    <row r="8" spans="2:8" ht="25.5" customHeight="1">
      <c r="B8" s="781"/>
      <c r="C8" s="782"/>
      <c r="D8" s="782"/>
      <c r="E8" s="782"/>
      <c r="F8" s="783"/>
      <c r="G8" s="784"/>
      <c r="H8" s="785"/>
    </row>
    <row r="9" spans="2:8" ht="25.5" customHeight="1">
      <c r="B9" s="781"/>
      <c r="C9" s="782"/>
      <c r="D9" s="782"/>
      <c r="E9" s="782"/>
      <c r="F9" s="783"/>
      <c r="G9" s="784"/>
      <c r="H9" s="785"/>
    </row>
    <row r="10" spans="2:8" ht="25.5" customHeight="1">
      <c r="B10" s="781"/>
      <c r="C10" s="782"/>
      <c r="D10" s="782"/>
      <c r="E10" s="786"/>
      <c r="F10" s="783"/>
      <c r="G10" s="784"/>
      <c r="H10" s="785"/>
    </row>
    <row r="11" spans="2:8" ht="25.5" customHeight="1">
      <c r="B11" s="781"/>
      <c r="C11" s="782"/>
      <c r="D11" s="782"/>
      <c r="E11" s="782"/>
      <c r="F11" s="787"/>
      <c r="G11" s="784"/>
      <c r="H11" s="785"/>
    </row>
    <row r="12" spans="2:8" ht="25.5" customHeight="1">
      <c r="B12" s="781"/>
      <c r="C12" s="782"/>
      <c r="D12" s="782"/>
      <c r="E12" s="782"/>
      <c r="F12" s="783"/>
      <c r="G12" s="784"/>
      <c r="H12" s="785"/>
    </row>
    <row r="13" spans="2:8" ht="25.5" customHeight="1">
      <c r="B13" s="781"/>
      <c r="C13" s="782"/>
      <c r="D13" s="782"/>
      <c r="E13" s="782"/>
      <c r="F13" s="783"/>
      <c r="G13" s="784"/>
      <c r="H13" s="785"/>
    </row>
    <row r="14" spans="2:8" ht="25.5" customHeight="1">
      <c r="B14" s="781"/>
      <c r="C14" s="782"/>
      <c r="D14" s="782"/>
      <c r="E14" s="786"/>
      <c r="F14" s="788"/>
      <c r="G14" s="789"/>
      <c r="H14" s="785"/>
    </row>
    <row r="15" spans="2:8" ht="25.5" customHeight="1">
      <c r="B15" s="781"/>
      <c r="C15" s="782"/>
      <c r="D15" s="782"/>
      <c r="E15" s="786"/>
      <c r="F15" s="783"/>
      <c r="G15" s="784"/>
      <c r="H15" s="785"/>
    </row>
    <row r="16" spans="2:8" ht="25.5" customHeight="1">
      <c r="B16" s="781"/>
      <c r="C16" s="782"/>
      <c r="D16" s="782"/>
      <c r="E16" s="786"/>
      <c r="F16" s="788"/>
      <c r="G16" s="789"/>
      <c r="H16" s="785"/>
    </row>
    <row r="17" spans="2:8" ht="25.5" customHeight="1">
      <c r="B17" s="781"/>
      <c r="C17" s="782"/>
      <c r="D17" s="782"/>
      <c r="E17" s="786"/>
      <c r="F17" s="788"/>
      <c r="G17" s="789"/>
      <c r="H17" s="785"/>
    </row>
    <row r="18" spans="2:8" ht="25.5" customHeight="1">
      <c r="B18" s="781"/>
      <c r="C18" s="782"/>
      <c r="D18" s="782"/>
      <c r="E18" s="786"/>
      <c r="F18" s="783"/>
      <c r="G18" s="789"/>
      <c r="H18" s="790"/>
    </row>
    <row r="19" spans="5:8" ht="15">
      <c r="E19" s="5"/>
      <c r="F19" s="5"/>
      <c r="G19" s="791"/>
      <c r="H19" s="5"/>
    </row>
    <row r="20" spans="1:14" ht="15.75">
      <c r="A20" s="5"/>
      <c r="B20" s="5"/>
      <c r="C20" s="5"/>
      <c r="D20" s="5"/>
      <c r="E20" s="5"/>
      <c r="F20" s="5"/>
      <c r="G20" s="807" t="s">
        <v>144</v>
      </c>
      <c r="H20" s="5"/>
      <c r="I20" s="5"/>
      <c r="J20" s="5"/>
      <c r="K20" s="5"/>
      <c r="L20" s="5"/>
      <c r="M20" s="5"/>
      <c r="N20" s="5"/>
    </row>
    <row r="21" spans="1:14" ht="18">
      <c r="A21" s="681" t="s">
        <v>37</v>
      </c>
      <c r="B21" s="5"/>
      <c r="C21" s="5"/>
      <c r="D21" s="5"/>
      <c r="E21" s="5"/>
      <c r="F21" s="5"/>
      <c r="G21" s="791"/>
      <c r="H21" s="5"/>
      <c r="I21" s="5"/>
      <c r="J21" s="5"/>
      <c r="K21" s="5"/>
      <c r="L21" s="5"/>
      <c r="M21" s="5"/>
      <c r="N21" s="5"/>
    </row>
    <row r="22" spans="5:8" ht="15">
      <c r="E22" s="5"/>
      <c r="F22" s="5"/>
      <c r="G22" s="791"/>
      <c r="H22" s="5"/>
    </row>
    <row r="23" spans="5:8" ht="15">
      <c r="E23" s="5"/>
      <c r="F23" s="5"/>
      <c r="G23" s="791"/>
      <c r="H23" s="5"/>
    </row>
    <row r="24" spans="5:8" ht="15">
      <c r="E24" s="5"/>
      <c r="F24" s="5"/>
      <c r="G24" s="791"/>
      <c r="H24" s="5"/>
    </row>
    <row r="25" spans="5:8" ht="15">
      <c r="E25" s="5"/>
      <c r="F25" s="5"/>
      <c r="G25" s="791"/>
      <c r="H25" s="5"/>
    </row>
    <row r="26" spans="5:8" ht="15">
      <c r="E26" s="5"/>
      <c r="F26" s="5"/>
      <c r="G26" s="791"/>
      <c r="H26" s="5"/>
    </row>
    <row r="27" spans="5:8" ht="15">
      <c r="E27" s="5"/>
      <c r="F27" s="5"/>
      <c r="G27" s="791"/>
      <c r="H27" s="5"/>
    </row>
    <row r="28" spans="5:8" ht="15">
      <c r="E28" s="5"/>
      <c r="F28" s="5"/>
      <c r="G28" s="791"/>
      <c r="H28" s="5"/>
    </row>
    <row r="29" spans="5:8" ht="15">
      <c r="E29" s="5"/>
      <c r="F29" s="5"/>
      <c r="G29" s="791"/>
      <c r="H29" s="5"/>
    </row>
    <row r="30" spans="5:8" ht="15">
      <c r="E30" s="5"/>
      <c r="F30" s="5"/>
      <c r="G30" s="791"/>
      <c r="H30" s="5"/>
    </row>
    <row r="31" spans="5:8" ht="15">
      <c r="E31" s="5"/>
      <c r="F31" s="5"/>
      <c r="G31" s="791"/>
      <c r="H31" s="5"/>
    </row>
    <row r="32" spans="5:8" ht="15">
      <c r="E32" s="5"/>
      <c r="F32" s="5"/>
      <c r="G32" s="791"/>
      <c r="H32" s="5"/>
    </row>
    <row r="33" spans="5:8" ht="15">
      <c r="E33" s="5"/>
      <c r="F33" s="5"/>
      <c r="G33" s="791"/>
      <c r="H33" s="5"/>
    </row>
    <row r="34" spans="5:8" ht="15">
      <c r="E34" s="5"/>
      <c r="F34" s="5"/>
      <c r="G34" s="791"/>
      <c r="H34" s="5"/>
    </row>
    <row r="35" spans="5:8" ht="15">
      <c r="E35" s="5"/>
      <c r="F35" s="5"/>
      <c r="G35" s="791"/>
      <c r="H35" s="5"/>
    </row>
    <row r="36" spans="5:8" ht="15">
      <c r="E36" s="5"/>
      <c r="F36" s="5"/>
      <c r="G36" s="791"/>
      <c r="H36" s="5"/>
    </row>
    <row r="37" spans="5:8" ht="15">
      <c r="E37" s="5"/>
      <c r="F37" s="5"/>
      <c r="G37" s="791"/>
      <c r="H37" s="5"/>
    </row>
    <row r="38" spans="5:8" ht="15">
      <c r="E38" s="5"/>
      <c r="F38" s="5"/>
      <c r="G38" s="791"/>
      <c r="H38" s="5"/>
    </row>
    <row r="39" spans="5:8" ht="15">
      <c r="E39" s="5"/>
      <c r="F39" s="5"/>
      <c r="G39" s="791"/>
      <c r="H39" s="5"/>
    </row>
    <row r="40" spans="5:8" ht="15">
      <c r="E40" s="5"/>
      <c r="F40" s="5"/>
      <c r="G40" s="791"/>
      <c r="H40" s="5"/>
    </row>
    <row r="41" spans="5:8" ht="15">
      <c r="E41" s="5"/>
      <c r="F41" s="5"/>
      <c r="G41" s="791"/>
      <c r="H41" s="5"/>
    </row>
    <row r="42" spans="5:8" ht="15">
      <c r="E42" s="5"/>
      <c r="F42" s="5"/>
      <c r="G42" s="791"/>
      <c r="H42" s="5"/>
    </row>
    <row r="43" spans="5:8" ht="15">
      <c r="E43" s="5"/>
      <c r="F43" s="5"/>
      <c r="G43" s="791"/>
      <c r="H43" s="5"/>
    </row>
    <row r="44" spans="5:8" ht="15">
      <c r="E44" s="5"/>
      <c r="F44" s="5"/>
      <c r="G44" s="791"/>
      <c r="H44" s="5"/>
    </row>
    <row r="45" spans="5:8" ht="15">
      <c r="E45" s="5"/>
      <c r="F45" s="5"/>
      <c r="G45" s="791"/>
      <c r="H45" s="5"/>
    </row>
    <row r="46" spans="5:8" ht="15">
      <c r="E46" s="5"/>
      <c r="F46" s="5"/>
      <c r="G46" s="791"/>
      <c r="H46" s="5"/>
    </row>
    <row r="47" spans="5:8" ht="15">
      <c r="E47" s="5"/>
      <c r="F47" s="5"/>
      <c r="G47" s="791"/>
      <c r="H47" s="5"/>
    </row>
    <row r="48" spans="5:8" ht="15">
      <c r="E48" s="5"/>
      <c r="F48" s="5"/>
      <c r="G48" s="791"/>
      <c r="H48" s="5"/>
    </row>
    <row r="49" spans="5:8" ht="15">
      <c r="E49" s="5"/>
      <c r="F49" s="5"/>
      <c r="G49" s="791"/>
      <c r="H49" s="5"/>
    </row>
    <row r="50" spans="5:8" ht="15">
      <c r="E50" s="5"/>
      <c r="F50" s="5"/>
      <c r="G50" s="791"/>
      <c r="H50" s="5"/>
    </row>
    <row r="51" spans="5:8" ht="15">
      <c r="E51" s="5"/>
      <c r="F51" s="5"/>
      <c r="G51" s="791"/>
      <c r="H51" s="5"/>
    </row>
    <row r="52" spans="5:8" ht="15">
      <c r="E52" s="5"/>
      <c r="F52" s="5"/>
      <c r="G52" s="791"/>
      <c r="H52" s="5"/>
    </row>
    <row r="53" spans="5:8" ht="15">
      <c r="E53" s="5"/>
      <c r="F53" s="5"/>
      <c r="G53" s="791"/>
      <c r="H53" s="5"/>
    </row>
    <row r="54" spans="5:8" ht="15">
      <c r="E54" s="5"/>
      <c r="F54" s="5"/>
      <c r="G54" s="791"/>
      <c r="H54" s="5"/>
    </row>
    <row r="55" spans="5:8" ht="15">
      <c r="E55" s="5"/>
      <c r="F55" s="5"/>
      <c r="G55" s="791"/>
      <c r="H55" s="5"/>
    </row>
    <row r="56" spans="5:8" ht="15">
      <c r="E56" s="5"/>
      <c r="F56" s="5"/>
      <c r="G56" s="791"/>
      <c r="H56" s="5"/>
    </row>
    <row r="57" spans="5:8" ht="15">
      <c r="E57" s="5"/>
      <c r="F57" s="5"/>
      <c r="G57" s="791"/>
      <c r="H57" s="5"/>
    </row>
    <row r="58" spans="5:8" ht="15">
      <c r="E58" s="5"/>
      <c r="F58" s="5"/>
      <c r="G58" s="791"/>
      <c r="H58" s="5"/>
    </row>
    <row r="59" spans="5:8" ht="15">
      <c r="E59" s="5"/>
      <c r="F59" s="5"/>
      <c r="G59" s="791"/>
      <c r="H59" s="5"/>
    </row>
    <row r="60" spans="5:8" ht="15">
      <c r="E60" s="5"/>
      <c r="F60" s="5"/>
      <c r="G60" s="791"/>
      <c r="H60" s="5"/>
    </row>
    <row r="61" spans="5:8" ht="15">
      <c r="E61" s="5"/>
      <c r="F61" s="5"/>
      <c r="G61" s="791"/>
      <c r="H61" s="5"/>
    </row>
    <row r="62" spans="5:8" ht="15">
      <c r="E62" s="5"/>
      <c r="F62" s="5"/>
      <c r="G62" s="791"/>
      <c r="H62" s="5"/>
    </row>
    <row r="63" spans="5:8" ht="15">
      <c r="E63" s="5"/>
      <c r="F63" s="5"/>
      <c r="G63" s="791"/>
      <c r="H63" s="5"/>
    </row>
    <row r="64" spans="5:8" ht="15">
      <c r="E64" s="5"/>
      <c r="F64" s="5"/>
      <c r="G64" s="791"/>
      <c r="H64" s="5"/>
    </row>
    <row r="65" spans="5:8" ht="15">
      <c r="E65" s="5"/>
      <c r="F65" s="5"/>
      <c r="G65" s="791"/>
      <c r="H65" s="5"/>
    </row>
    <row r="66" spans="5:8" ht="15">
      <c r="E66" s="5"/>
      <c r="F66" s="5"/>
      <c r="G66" s="791"/>
      <c r="H66" s="5"/>
    </row>
    <row r="67" spans="5:8" ht="15">
      <c r="E67" s="5"/>
      <c r="F67" s="5"/>
      <c r="G67" s="791"/>
      <c r="H67" s="5"/>
    </row>
    <row r="68" spans="5:8" ht="15">
      <c r="E68" s="5"/>
      <c r="F68" s="5"/>
      <c r="G68" s="791"/>
      <c r="H68" s="5"/>
    </row>
    <row r="69" spans="5:8" ht="15">
      <c r="E69" s="5"/>
      <c r="F69" s="5"/>
      <c r="G69" s="791"/>
      <c r="H69" s="5"/>
    </row>
    <row r="70" spans="5:8" ht="15">
      <c r="E70" s="5"/>
      <c r="F70" s="5"/>
      <c r="G70" s="791"/>
      <c r="H70" s="5"/>
    </row>
    <row r="71" spans="5:8" ht="15">
      <c r="E71" s="5"/>
      <c r="F71" s="5"/>
      <c r="G71" s="791"/>
      <c r="H71" s="5"/>
    </row>
    <row r="72" spans="5:8" ht="15">
      <c r="E72" s="5"/>
      <c r="F72" s="5"/>
      <c r="G72" s="791"/>
      <c r="H72" s="5"/>
    </row>
    <row r="73" spans="5:8" ht="15">
      <c r="E73" s="5"/>
      <c r="F73" s="5"/>
      <c r="G73" s="791"/>
      <c r="H73" s="5"/>
    </row>
    <row r="74" spans="5:8" ht="15">
      <c r="E74" s="5"/>
      <c r="F74" s="5"/>
      <c r="G74" s="791"/>
      <c r="H74" s="5"/>
    </row>
    <row r="75" spans="5:8" ht="15">
      <c r="E75" s="5"/>
      <c r="F75" s="5"/>
      <c r="G75" s="791"/>
      <c r="H75" s="5"/>
    </row>
    <row r="76" spans="5:8" ht="15">
      <c r="E76" s="5"/>
      <c r="F76" s="5"/>
      <c r="G76" s="791"/>
      <c r="H76" s="5"/>
    </row>
    <row r="77" spans="5:8" ht="15">
      <c r="E77" s="5"/>
      <c r="F77" s="5"/>
      <c r="G77" s="791"/>
      <c r="H77" s="5"/>
    </row>
    <row r="78" spans="5:8" ht="15">
      <c r="E78" s="5"/>
      <c r="F78" s="5"/>
      <c r="G78" s="791"/>
      <c r="H78" s="5"/>
    </row>
    <row r="79" spans="5:8" ht="15">
      <c r="E79" s="5"/>
      <c r="F79" s="5"/>
      <c r="G79" s="791"/>
      <c r="H79" s="5"/>
    </row>
    <row r="80" spans="5:8" ht="15">
      <c r="E80" s="5"/>
      <c r="F80" s="5"/>
      <c r="G80" s="791"/>
      <c r="H80" s="5"/>
    </row>
    <row r="81" spans="5:8" ht="15">
      <c r="E81" s="5"/>
      <c r="F81" s="5"/>
      <c r="G81" s="791"/>
      <c r="H81" s="5"/>
    </row>
    <row r="82" spans="5:8" ht="15">
      <c r="E82" s="5"/>
      <c r="F82" s="5"/>
      <c r="G82" s="791"/>
      <c r="H82" s="5"/>
    </row>
    <row r="83" spans="5:8" ht="15">
      <c r="E83" s="5"/>
      <c r="F83" s="5"/>
      <c r="G83" s="791"/>
      <c r="H83" s="5"/>
    </row>
    <row r="84" spans="5:8" ht="15">
      <c r="E84" s="5"/>
      <c r="F84" s="5"/>
      <c r="G84" s="791"/>
      <c r="H84" s="5"/>
    </row>
    <row r="85" spans="5:8" ht="15">
      <c r="E85" s="5"/>
      <c r="F85" s="5"/>
      <c r="G85" s="791"/>
      <c r="H85" s="5"/>
    </row>
    <row r="86" spans="5:8" ht="15">
      <c r="E86" s="5"/>
      <c r="F86" s="5"/>
      <c r="G86" s="791"/>
      <c r="H86" s="5"/>
    </row>
    <row r="87" spans="5:8" ht="15">
      <c r="E87" s="5"/>
      <c r="F87" s="5"/>
      <c r="G87" s="791"/>
      <c r="H87" s="5"/>
    </row>
    <row r="88" spans="5:8" ht="15">
      <c r="E88" s="5"/>
      <c r="F88" s="5"/>
      <c r="G88" s="791"/>
      <c r="H88" s="5"/>
    </row>
    <row r="89" spans="5:8" ht="15">
      <c r="E89" s="5"/>
      <c r="F89" s="5"/>
      <c r="G89" s="791"/>
      <c r="H89" s="5"/>
    </row>
    <row r="90" spans="5:8" ht="15">
      <c r="E90" s="5"/>
      <c r="F90" s="5"/>
      <c r="G90" s="791"/>
      <c r="H90" s="5"/>
    </row>
    <row r="91" spans="5:8" ht="15">
      <c r="E91" s="5"/>
      <c r="F91" s="5"/>
      <c r="G91" s="791"/>
      <c r="H91" s="5"/>
    </row>
    <row r="92" spans="5:8" ht="15">
      <c r="E92" s="5"/>
      <c r="F92" s="5"/>
      <c r="G92" s="791"/>
      <c r="H92" s="5"/>
    </row>
    <row r="93" spans="5:8" ht="15">
      <c r="E93" s="5"/>
      <c r="F93" s="5"/>
      <c r="G93" s="791"/>
      <c r="H93" s="5"/>
    </row>
    <row r="94" spans="5:8" ht="15">
      <c r="E94" s="5"/>
      <c r="F94" s="5"/>
      <c r="G94" s="791"/>
      <c r="H94" s="5"/>
    </row>
    <row r="95" spans="5:8" ht="15">
      <c r="E95" s="5"/>
      <c r="F95" s="5"/>
      <c r="G95" s="791"/>
      <c r="H95" s="5"/>
    </row>
    <row r="96" spans="5:8" ht="15">
      <c r="E96" s="5"/>
      <c r="F96" s="5"/>
      <c r="G96" s="791"/>
      <c r="H96" s="5"/>
    </row>
    <row r="97" spans="5:8" ht="15">
      <c r="E97" s="5"/>
      <c r="F97" s="5"/>
      <c r="G97" s="791"/>
      <c r="H97" s="5"/>
    </row>
    <row r="98" spans="5:8" ht="15">
      <c r="E98" s="5"/>
      <c r="F98" s="5"/>
      <c r="G98" s="791"/>
      <c r="H98" s="5"/>
    </row>
    <row r="99" spans="5:8" ht="15">
      <c r="E99" s="5"/>
      <c r="F99" s="5"/>
      <c r="G99" s="791"/>
      <c r="H99" s="5"/>
    </row>
    <row r="100" spans="5:8" ht="15">
      <c r="E100" s="5"/>
      <c r="F100" s="5"/>
      <c r="G100" s="791"/>
      <c r="H100" s="5"/>
    </row>
    <row r="101" spans="5:8" ht="15">
      <c r="E101" s="5"/>
      <c r="F101" s="5"/>
      <c r="G101" s="791"/>
      <c r="H101" s="5"/>
    </row>
    <row r="102" spans="5:8" ht="15">
      <c r="E102" s="5"/>
      <c r="F102" s="5"/>
      <c r="G102" s="791"/>
      <c r="H102" s="5"/>
    </row>
    <row r="103" spans="5:8" ht="15">
      <c r="E103" s="5"/>
      <c r="F103" s="5"/>
      <c r="G103" s="791"/>
      <c r="H103" s="5"/>
    </row>
    <row r="104" spans="5:8" ht="15">
      <c r="E104" s="5"/>
      <c r="F104" s="5"/>
      <c r="G104" s="791"/>
      <c r="H104" s="5"/>
    </row>
    <row r="105" spans="5:8" ht="15">
      <c r="E105" s="5"/>
      <c r="F105" s="5"/>
      <c r="G105" s="791"/>
      <c r="H105" s="5"/>
    </row>
    <row r="106" spans="5:8" ht="15">
      <c r="E106" s="5"/>
      <c r="F106" s="5"/>
      <c r="G106" s="791"/>
      <c r="H106" s="5"/>
    </row>
    <row r="107" spans="5:8" ht="15">
      <c r="E107" s="5"/>
      <c r="F107" s="5"/>
      <c r="G107" s="791"/>
      <c r="H107" s="5"/>
    </row>
    <row r="108" spans="5:8" ht="15">
      <c r="E108" s="5"/>
      <c r="F108" s="5"/>
      <c r="G108" s="791"/>
      <c r="H108" s="5"/>
    </row>
    <row r="109" spans="5:8" ht="15">
      <c r="E109" s="5"/>
      <c r="F109" s="5"/>
      <c r="G109" s="791"/>
      <c r="H109" s="5"/>
    </row>
    <row r="110" spans="5:8" ht="15">
      <c r="E110" s="5"/>
      <c r="F110" s="5"/>
      <c r="G110" s="791"/>
      <c r="H110" s="5"/>
    </row>
    <row r="111" spans="5:8" ht="15">
      <c r="E111" s="5"/>
      <c r="F111" s="5"/>
      <c r="G111" s="791"/>
      <c r="H111" s="5"/>
    </row>
    <row r="112" spans="5:8" ht="15">
      <c r="E112" s="5"/>
      <c r="F112" s="5"/>
      <c r="G112" s="791"/>
      <c r="H112" s="5"/>
    </row>
    <row r="113" spans="5:8" ht="15">
      <c r="E113" s="5"/>
      <c r="F113" s="5"/>
      <c r="G113" s="791"/>
      <c r="H113" s="5"/>
    </row>
    <row r="114" spans="5:8" ht="15">
      <c r="E114" s="5"/>
      <c r="F114" s="5"/>
      <c r="G114" s="791"/>
      <c r="H114" s="5"/>
    </row>
    <row r="115" spans="5:8" ht="15">
      <c r="E115" s="5"/>
      <c r="F115" s="5"/>
      <c r="G115" s="791"/>
      <c r="H115" s="5"/>
    </row>
    <row r="116" spans="5:8" ht="15">
      <c r="E116" s="5"/>
      <c r="F116" s="5"/>
      <c r="G116" s="791"/>
      <c r="H116" s="5"/>
    </row>
    <row r="117" spans="5:8" ht="15">
      <c r="E117" s="5"/>
      <c r="F117" s="5"/>
      <c r="G117" s="791"/>
      <c r="H117" s="5"/>
    </row>
    <row r="118" spans="5:8" ht="15">
      <c r="E118" s="5"/>
      <c r="F118" s="5"/>
      <c r="G118" s="791"/>
      <c r="H118" s="5"/>
    </row>
    <row r="119" spans="5:8" ht="15">
      <c r="E119" s="5"/>
      <c r="F119" s="5"/>
      <c r="G119" s="791"/>
      <c r="H119" s="5"/>
    </row>
    <row r="120" spans="5:8" ht="15">
      <c r="E120" s="5"/>
      <c r="F120" s="5"/>
      <c r="G120" s="791"/>
      <c r="H120" s="5"/>
    </row>
    <row r="121" spans="5:8" ht="15">
      <c r="E121" s="5"/>
      <c r="F121" s="5"/>
      <c r="G121" s="791"/>
      <c r="H121" s="5"/>
    </row>
    <row r="122" spans="5:8" ht="15">
      <c r="E122" s="5"/>
      <c r="F122" s="5"/>
      <c r="G122" s="791"/>
      <c r="H122" s="5"/>
    </row>
    <row r="123" spans="5:8" ht="15">
      <c r="E123" s="5"/>
      <c r="F123" s="5"/>
      <c r="G123" s="791"/>
      <c r="H123" s="5"/>
    </row>
    <row r="124" spans="5:8" ht="15">
      <c r="E124" s="5"/>
      <c r="F124" s="5"/>
      <c r="G124" s="791"/>
      <c r="H124" s="5"/>
    </row>
    <row r="125" spans="5:8" ht="15">
      <c r="E125" s="5"/>
      <c r="F125" s="5"/>
      <c r="G125" s="791"/>
      <c r="H125" s="5"/>
    </row>
    <row r="126" spans="5:8" ht="15">
      <c r="E126" s="5"/>
      <c r="F126" s="5"/>
      <c r="G126" s="791"/>
      <c r="H126" s="5"/>
    </row>
    <row r="127" spans="5:8" ht="15">
      <c r="E127" s="5"/>
      <c r="F127" s="5"/>
      <c r="G127" s="791"/>
      <c r="H127" s="5"/>
    </row>
    <row r="128" spans="5:8" ht="15">
      <c r="E128" s="5"/>
      <c r="F128" s="5"/>
      <c r="G128" s="791"/>
      <c r="H128" s="5"/>
    </row>
    <row r="129" spans="5:8" ht="15">
      <c r="E129" s="5"/>
      <c r="F129" s="5"/>
      <c r="G129" s="791"/>
      <c r="H129" s="5"/>
    </row>
    <row r="130" spans="5:8" ht="15">
      <c r="E130" s="5"/>
      <c r="F130" s="5"/>
      <c r="G130" s="791"/>
      <c r="H130" s="5"/>
    </row>
    <row r="131" spans="5:8" ht="15">
      <c r="E131" s="5"/>
      <c r="F131" s="5"/>
      <c r="G131" s="791"/>
      <c r="H131" s="5"/>
    </row>
    <row r="132" spans="5:8" ht="15">
      <c r="E132" s="5"/>
      <c r="F132" s="5"/>
      <c r="G132" s="791"/>
      <c r="H132" s="5"/>
    </row>
    <row r="133" spans="5:8" ht="15">
      <c r="E133" s="5"/>
      <c r="F133" s="5"/>
      <c r="G133" s="791"/>
      <c r="H133" s="5"/>
    </row>
    <row r="134" spans="5:8" ht="15">
      <c r="E134" s="5"/>
      <c r="F134" s="5"/>
      <c r="G134" s="791"/>
      <c r="H134" s="5"/>
    </row>
    <row r="135" spans="5:8" ht="15">
      <c r="E135" s="5"/>
      <c r="F135" s="5"/>
      <c r="G135" s="791"/>
      <c r="H135" s="5"/>
    </row>
    <row r="136" spans="5:8" ht="15">
      <c r="E136" s="5"/>
      <c r="F136" s="5"/>
      <c r="G136" s="791"/>
      <c r="H136" s="5"/>
    </row>
    <row r="137" spans="5:8" ht="15">
      <c r="E137" s="5"/>
      <c r="F137" s="5"/>
      <c r="G137" s="791"/>
      <c r="H137" s="5"/>
    </row>
    <row r="138" spans="5:8" ht="15">
      <c r="E138" s="5"/>
      <c r="F138" s="5"/>
      <c r="G138" s="791"/>
      <c r="H138" s="5"/>
    </row>
    <row r="139" spans="5:8" ht="15">
      <c r="E139" s="5"/>
      <c r="F139" s="5"/>
      <c r="G139" s="791"/>
      <c r="H139" s="5"/>
    </row>
    <row r="140" spans="5:8" ht="15">
      <c r="E140" s="5"/>
      <c r="F140" s="5"/>
      <c r="G140" s="791"/>
      <c r="H140" s="5"/>
    </row>
    <row r="141" spans="5:8" ht="15">
      <c r="E141" s="5"/>
      <c r="F141" s="5"/>
      <c r="G141" s="791"/>
      <c r="H141" s="5"/>
    </row>
    <row r="142" spans="5:8" ht="15">
      <c r="E142" s="5"/>
      <c r="F142" s="5"/>
      <c r="G142" s="791"/>
      <c r="H142" s="5"/>
    </row>
    <row r="143" spans="5:8" ht="15">
      <c r="E143" s="5"/>
      <c r="F143" s="5"/>
      <c r="G143" s="791"/>
      <c r="H143" s="5"/>
    </row>
    <row r="144" spans="5:8" ht="15">
      <c r="E144" s="5"/>
      <c r="F144" s="5"/>
      <c r="G144" s="791"/>
      <c r="H144" s="5"/>
    </row>
    <row r="145" spans="5:8" ht="15">
      <c r="E145" s="5"/>
      <c r="F145" s="5"/>
      <c r="G145" s="791"/>
      <c r="H145" s="5"/>
    </row>
    <row r="146" spans="5:8" ht="15">
      <c r="E146" s="5"/>
      <c r="F146" s="5"/>
      <c r="G146" s="791"/>
      <c r="H146" s="5"/>
    </row>
    <row r="147" spans="5:8" ht="15">
      <c r="E147" s="5"/>
      <c r="F147" s="5"/>
      <c r="G147" s="791"/>
      <c r="H147" s="5"/>
    </row>
    <row r="148" spans="5:8" ht="15">
      <c r="E148" s="5"/>
      <c r="F148" s="5"/>
      <c r="G148" s="791"/>
      <c r="H148" s="5"/>
    </row>
    <row r="149" spans="5:8" ht="15">
      <c r="E149" s="5"/>
      <c r="F149" s="5"/>
      <c r="G149" s="791"/>
      <c r="H149" s="5"/>
    </row>
    <row r="150" spans="5:8" ht="15">
      <c r="E150" s="5"/>
      <c r="F150" s="5"/>
      <c r="G150" s="791"/>
      <c r="H150" s="5"/>
    </row>
    <row r="151" spans="5:8" ht="15">
      <c r="E151" s="5"/>
      <c r="F151" s="5"/>
      <c r="G151" s="791"/>
      <c r="H151" s="5"/>
    </row>
    <row r="152" spans="5:8" ht="15">
      <c r="E152" s="5"/>
      <c r="F152" s="5"/>
      <c r="G152" s="791"/>
      <c r="H152" s="5"/>
    </row>
    <row r="153" spans="5:8" ht="15">
      <c r="E153" s="5"/>
      <c r="F153" s="5"/>
      <c r="G153" s="791"/>
      <c r="H153" s="5"/>
    </row>
    <row r="154" spans="5:8" ht="15">
      <c r="E154" s="5"/>
      <c r="F154" s="5"/>
      <c r="G154" s="791"/>
      <c r="H154" s="5"/>
    </row>
    <row r="155" spans="5:8" ht="15">
      <c r="E155" s="5"/>
      <c r="F155" s="5"/>
      <c r="G155" s="791"/>
      <c r="H155" s="5"/>
    </row>
    <row r="156" spans="5:8" ht="15">
      <c r="E156" s="5"/>
      <c r="F156" s="5"/>
      <c r="G156" s="791"/>
      <c r="H156" s="5"/>
    </row>
    <row r="157" spans="5:8" ht="15">
      <c r="E157" s="5"/>
      <c r="F157" s="5"/>
      <c r="G157" s="791"/>
      <c r="H157" s="5"/>
    </row>
    <row r="158" spans="5:8" ht="15">
      <c r="E158" s="5"/>
      <c r="F158" s="5"/>
      <c r="G158" s="791"/>
      <c r="H158" s="5"/>
    </row>
    <row r="159" spans="5:8" ht="15">
      <c r="E159" s="5"/>
      <c r="F159" s="5"/>
      <c r="G159" s="791"/>
      <c r="H159" s="5"/>
    </row>
    <row r="160" spans="5:8" ht="15">
      <c r="E160" s="5"/>
      <c r="F160" s="5"/>
      <c r="G160" s="791"/>
      <c r="H160" s="5"/>
    </row>
    <row r="161" spans="5:8" ht="15">
      <c r="E161" s="5"/>
      <c r="F161" s="5"/>
      <c r="G161" s="791"/>
      <c r="H161" s="5"/>
    </row>
    <row r="162" spans="5:8" ht="15">
      <c r="E162" s="5"/>
      <c r="F162" s="5"/>
      <c r="G162" s="791"/>
      <c r="H162" s="5"/>
    </row>
    <row r="163" spans="5:8" ht="15">
      <c r="E163" s="5"/>
      <c r="F163" s="5"/>
      <c r="G163" s="791"/>
      <c r="H163" s="5"/>
    </row>
    <row r="164" spans="5:8" ht="15">
      <c r="E164" s="5"/>
      <c r="F164" s="5"/>
      <c r="G164" s="791"/>
      <c r="H164" s="5"/>
    </row>
    <row r="165" spans="5:8" ht="15">
      <c r="E165" s="5"/>
      <c r="F165" s="5"/>
      <c r="G165" s="791"/>
      <c r="H165" s="5"/>
    </row>
    <row r="166" spans="5:8" ht="15">
      <c r="E166" s="5"/>
      <c r="F166" s="5"/>
      <c r="G166" s="791"/>
      <c r="H166" s="5"/>
    </row>
    <row r="167" spans="5:8" ht="15">
      <c r="E167" s="5"/>
      <c r="F167" s="5"/>
      <c r="G167" s="791"/>
      <c r="H167" s="5"/>
    </row>
    <row r="168" spans="5:8" ht="15">
      <c r="E168" s="5"/>
      <c r="F168" s="5"/>
      <c r="G168" s="791"/>
      <c r="H168" s="5"/>
    </row>
    <row r="169" spans="5:8" ht="15">
      <c r="E169" s="5"/>
      <c r="F169" s="5"/>
      <c r="G169" s="791"/>
      <c r="H169" s="5"/>
    </row>
    <row r="170" spans="5:8" ht="15">
      <c r="E170" s="5"/>
      <c r="F170" s="5"/>
      <c r="G170" s="791"/>
      <c r="H170" s="5"/>
    </row>
    <row r="171" spans="5:8" ht="15">
      <c r="E171" s="5"/>
      <c r="F171" s="5"/>
      <c r="G171" s="791"/>
      <c r="H171" s="5"/>
    </row>
    <row r="172" spans="5:8" ht="15">
      <c r="E172" s="5"/>
      <c r="F172" s="5"/>
      <c r="G172" s="791"/>
      <c r="H172" s="5"/>
    </row>
    <row r="173" spans="5:8" ht="15">
      <c r="E173" s="5"/>
      <c r="F173" s="5"/>
      <c r="G173" s="791"/>
      <c r="H173" s="5"/>
    </row>
    <row r="174" spans="5:8" ht="15">
      <c r="E174" s="5"/>
      <c r="F174" s="5"/>
      <c r="G174" s="791"/>
      <c r="H174" s="5"/>
    </row>
    <row r="175" spans="5:8" ht="15">
      <c r="E175" s="5"/>
      <c r="F175" s="5"/>
      <c r="G175" s="791"/>
      <c r="H175" s="5"/>
    </row>
    <row r="176" spans="5:8" ht="15">
      <c r="E176" s="5"/>
      <c r="F176" s="5"/>
      <c r="G176" s="791"/>
      <c r="H176" s="5"/>
    </row>
    <row r="177" spans="5:8" ht="15">
      <c r="E177" s="5"/>
      <c r="F177" s="5"/>
      <c r="G177" s="791"/>
      <c r="H177" s="5"/>
    </row>
    <row r="178" spans="5:8" ht="15">
      <c r="E178" s="5"/>
      <c r="F178" s="5"/>
      <c r="G178" s="791"/>
      <c r="H178" s="5"/>
    </row>
    <row r="179" spans="5:8" ht="15">
      <c r="E179" s="5"/>
      <c r="F179" s="5"/>
      <c r="G179" s="791"/>
      <c r="H179" s="5"/>
    </row>
    <row r="180" spans="5:8" ht="15">
      <c r="E180" s="5"/>
      <c r="F180" s="5"/>
      <c r="G180" s="791"/>
      <c r="H180" s="5"/>
    </row>
    <row r="181" spans="5:8" ht="15">
      <c r="E181" s="5"/>
      <c r="F181" s="5"/>
      <c r="G181" s="791"/>
      <c r="H181" s="5"/>
    </row>
    <row r="182" spans="5:8" ht="15">
      <c r="E182" s="5"/>
      <c r="F182" s="5"/>
      <c r="G182" s="791"/>
      <c r="H182" s="5"/>
    </row>
    <row r="183" spans="5:8" ht="15">
      <c r="E183" s="5"/>
      <c r="F183" s="5"/>
      <c r="G183" s="791"/>
      <c r="H183" s="5"/>
    </row>
    <row r="184" spans="5:8" ht="15">
      <c r="E184" s="5"/>
      <c r="F184" s="5"/>
      <c r="G184" s="791"/>
      <c r="H184" s="5"/>
    </row>
    <row r="185" spans="5:8" ht="15">
      <c r="E185" s="5"/>
      <c r="F185" s="5"/>
      <c r="G185" s="791"/>
      <c r="H185" s="5"/>
    </row>
    <row r="186" spans="5:8" ht="15">
      <c r="E186" s="5"/>
      <c r="F186" s="5"/>
      <c r="G186" s="791"/>
      <c r="H186" s="5"/>
    </row>
    <row r="187" spans="5:8" ht="15">
      <c r="E187" s="5"/>
      <c r="F187" s="5"/>
      <c r="G187" s="791"/>
      <c r="H187" s="5"/>
    </row>
    <row r="188" spans="5:8" ht="15">
      <c r="E188" s="5"/>
      <c r="F188" s="5"/>
      <c r="G188" s="791"/>
      <c r="H188" s="5"/>
    </row>
    <row r="189" spans="5:8" ht="15">
      <c r="E189" s="5"/>
      <c r="F189" s="5"/>
      <c r="G189" s="791"/>
      <c r="H189" s="5"/>
    </row>
    <row r="190" spans="5:8" ht="15">
      <c r="E190" s="5"/>
      <c r="F190" s="5"/>
      <c r="G190" s="791"/>
      <c r="H190" s="5"/>
    </row>
    <row r="191" spans="5:8" ht="15">
      <c r="E191" s="5"/>
      <c r="F191" s="5"/>
      <c r="G191" s="791"/>
      <c r="H191" s="5"/>
    </row>
    <row r="192" spans="5:8" ht="15">
      <c r="E192" s="5"/>
      <c r="F192" s="5"/>
      <c r="G192" s="791"/>
      <c r="H192" s="5"/>
    </row>
    <row r="193" spans="5:8" ht="15">
      <c r="E193" s="5"/>
      <c r="F193" s="5"/>
      <c r="G193" s="791"/>
      <c r="H193" s="5"/>
    </row>
    <row r="194" spans="5:8" ht="15">
      <c r="E194" s="5"/>
      <c r="F194" s="5"/>
      <c r="G194" s="791"/>
      <c r="H194" s="5"/>
    </row>
    <row r="195" spans="5:8" ht="15">
      <c r="E195" s="5"/>
      <c r="F195" s="5"/>
      <c r="G195" s="791"/>
      <c r="H195" s="5"/>
    </row>
    <row r="196" spans="5:8" ht="15">
      <c r="E196" s="5"/>
      <c r="F196" s="5"/>
      <c r="G196" s="791"/>
      <c r="H196" s="5"/>
    </row>
    <row r="197" spans="5:8" ht="15">
      <c r="E197" s="5"/>
      <c r="F197" s="5"/>
      <c r="G197" s="791"/>
      <c r="H197" s="5"/>
    </row>
    <row r="198" spans="5:8" ht="15">
      <c r="E198" s="5"/>
      <c r="F198" s="5"/>
      <c r="G198" s="791"/>
      <c r="H198" s="5"/>
    </row>
    <row r="199" spans="5:8" ht="15">
      <c r="E199" s="5"/>
      <c r="F199" s="5"/>
      <c r="G199" s="791"/>
      <c r="H199" s="5"/>
    </row>
    <row r="200" spans="5:8" ht="15">
      <c r="E200" s="5"/>
      <c r="F200" s="5"/>
      <c r="G200" s="791"/>
      <c r="H200" s="5"/>
    </row>
    <row r="201" spans="5:8" ht="15">
      <c r="E201" s="5"/>
      <c r="F201" s="5"/>
      <c r="G201" s="791"/>
      <c r="H201" s="5"/>
    </row>
    <row r="202" spans="5:8" ht="15">
      <c r="E202" s="5"/>
      <c r="F202" s="5"/>
      <c r="G202" s="791"/>
      <c r="H202" s="5"/>
    </row>
    <row r="203" spans="5:8" ht="15">
      <c r="E203" s="5"/>
      <c r="F203" s="5"/>
      <c r="G203" s="791"/>
      <c r="H203" s="5"/>
    </row>
    <row r="204" spans="5:8" ht="15">
      <c r="E204" s="5"/>
      <c r="F204" s="5"/>
      <c r="G204" s="791"/>
      <c r="H204" s="5"/>
    </row>
    <row r="205" spans="5:8" ht="15">
      <c r="E205" s="5"/>
      <c r="F205" s="5"/>
      <c r="G205" s="791"/>
      <c r="H205" s="5"/>
    </row>
    <row r="206" spans="5:8" ht="15">
      <c r="E206" s="5"/>
      <c r="F206" s="5"/>
      <c r="G206" s="791"/>
      <c r="H206" s="5"/>
    </row>
    <row r="207" spans="5:8" ht="15">
      <c r="E207" s="5"/>
      <c r="F207" s="5"/>
      <c r="G207" s="791"/>
      <c r="H207" s="5"/>
    </row>
    <row r="208" spans="5:8" ht="15">
      <c r="E208" s="5"/>
      <c r="F208" s="5"/>
      <c r="G208" s="791"/>
      <c r="H208" s="5"/>
    </row>
    <row r="209" spans="5:8" ht="15">
      <c r="E209" s="5"/>
      <c r="F209" s="5"/>
      <c r="G209" s="791"/>
      <c r="H209" s="5"/>
    </row>
    <row r="210" spans="5:8" ht="15">
      <c r="E210" s="5"/>
      <c r="F210" s="5"/>
      <c r="G210" s="791"/>
      <c r="H210" s="5"/>
    </row>
    <row r="211" spans="5:8" ht="15">
      <c r="E211" s="5"/>
      <c r="F211" s="5"/>
      <c r="G211" s="791"/>
      <c r="H211" s="5"/>
    </row>
    <row r="212" spans="5:8" ht="15">
      <c r="E212" s="5"/>
      <c r="F212" s="5"/>
      <c r="G212" s="791"/>
      <c r="H212" s="5"/>
    </row>
    <row r="213" spans="5:8" ht="15">
      <c r="E213" s="5"/>
      <c r="F213" s="5"/>
      <c r="G213" s="791"/>
      <c r="H213" s="5"/>
    </row>
    <row r="214" spans="5:8" ht="15">
      <c r="E214" s="5"/>
      <c r="F214" s="5"/>
      <c r="G214" s="791"/>
      <c r="H214" s="5"/>
    </row>
    <row r="215" spans="5:8" ht="15">
      <c r="E215" s="5"/>
      <c r="F215" s="5"/>
      <c r="G215" s="791"/>
      <c r="H215" s="5"/>
    </row>
    <row r="216" spans="5:8" ht="15">
      <c r="E216" s="5"/>
      <c r="F216" s="5"/>
      <c r="G216" s="791"/>
      <c r="H216" s="5"/>
    </row>
    <row r="217" spans="5:8" ht="15">
      <c r="E217" s="5"/>
      <c r="F217" s="5"/>
      <c r="G217" s="791"/>
      <c r="H217" s="5"/>
    </row>
    <row r="218" spans="5:8" ht="15">
      <c r="E218" s="5"/>
      <c r="F218" s="5"/>
      <c r="G218" s="791"/>
      <c r="H218" s="5"/>
    </row>
    <row r="219" spans="5:8" ht="15">
      <c r="E219" s="5"/>
      <c r="F219" s="5"/>
      <c r="G219" s="791"/>
      <c r="H219" s="5"/>
    </row>
    <row r="220" spans="5:8" ht="15">
      <c r="E220" s="5"/>
      <c r="F220" s="5"/>
      <c r="G220" s="791"/>
      <c r="H220" s="5"/>
    </row>
    <row r="221" spans="5:8" ht="15">
      <c r="E221" s="5"/>
      <c r="F221" s="5"/>
      <c r="G221" s="791"/>
      <c r="H221" s="5"/>
    </row>
    <row r="222" spans="5:8" ht="15">
      <c r="E222" s="5"/>
      <c r="F222" s="5"/>
      <c r="G222" s="791"/>
      <c r="H222" s="5"/>
    </row>
    <row r="223" spans="5:8" ht="15">
      <c r="E223" s="5"/>
      <c r="F223" s="5"/>
      <c r="G223" s="791"/>
      <c r="H223" s="5"/>
    </row>
    <row r="224" spans="5:8" ht="15">
      <c r="E224" s="5"/>
      <c r="F224" s="5"/>
      <c r="G224" s="791"/>
      <c r="H224" s="5"/>
    </row>
    <row r="225" spans="5:8" ht="15">
      <c r="E225" s="5"/>
      <c r="F225" s="5"/>
      <c r="G225" s="791"/>
      <c r="H225" s="5"/>
    </row>
    <row r="226" spans="5:8" ht="15">
      <c r="E226" s="5"/>
      <c r="F226" s="5"/>
      <c r="G226" s="791"/>
      <c r="H226" s="5"/>
    </row>
    <row r="227" spans="5:8" ht="15">
      <c r="E227" s="5"/>
      <c r="F227" s="5"/>
      <c r="G227" s="791"/>
      <c r="H227" s="5"/>
    </row>
    <row r="228" spans="5:8" ht="15">
      <c r="E228" s="5"/>
      <c r="F228" s="5"/>
      <c r="G228" s="791"/>
      <c r="H228" s="5"/>
    </row>
    <row r="229" spans="5:8" ht="15">
      <c r="E229" s="5"/>
      <c r="F229" s="5"/>
      <c r="G229" s="791"/>
      <c r="H229" s="5"/>
    </row>
    <row r="230" spans="5:8" ht="15">
      <c r="E230" s="5"/>
      <c r="F230" s="5"/>
      <c r="G230" s="791"/>
      <c r="H230" s="5"/>
    </row>
    <row r="231" spans="5:8" ht="15">
      <c r="E231" s="5"/>
      <c r="F231" s="5"/>
      <c r="G231" s="791"/>
      <c r="H231" s="5"/>
    </row>
    <row r="232" spans="5:8" ht="15">
      <c r="E232" s="5"/>
      <c r="F232" s="5"/>
      <c r="G232" s="791"/>
      <c r="H232" s="5"/>
    </row>
    <row r="233" spans="5:8" ht="15">
      <c r="E233" s="5"/>
      <c r="F233" s="5"/>
      <c r="G233" s="791"/>
      <c r="H233" s="5"/>
    </row>
    <row r="234" spans="5:8" ht="15">
      <c r="E234" s="5"/>
      <c r="F234" s="5"/>
      <c r="G234" s="791"/>
      <c r="H234" s="5"/>
    </row>
    <row r="235" spans="5:8" ht="15">
      <c r="E235" s="5"/>
      <c r="F235" s="5"/>
      <c r="G235" s="791"/>
      <c r="H235" s="5"/>
    </row>
    <row r="236" spans="5:8" ht="15">
      <c r="E236" s="5"/>
      <c r="F236" s="5"/>
      <c r="G236" s="791"/>
      <c r="H236" s="5"/>
    </row>
    <row r="237" spans="5:8" ht="15">
      <c r="E237" s="5"/>
      <c r="F237" s="5"/>
      <c r="G237" s="791"/>
      <c r="H237" s="5"/>
    </row>
    <row r="238" spans="5:8" ht="15">
      <c r="E238" s="5"/>
      <c r="F238" s="5"/>
      <c r="G238" s="791"/>
      <c r="H238" s="5"/>
    </row>
    <row r="239" spans="5:8" ht="15">
      <c r="E239" s="5"/>
      <c r="F239" s="5"/>
      <c r="G239" s="791"/>
      <c r="H239" s="5"/>
    </row>
    <row r="240" spans="5:8" ht="15">
      <c r="E240" s="5"/>
      <c r="F240" s="5"/>
      <c r="G240" s="791"/>
      <c r="H240" s="5"/>
    </row>
    <row r="241" spans="5:8" ht="15">
      <c r="E241" s="5"/>
      <c r="F241" s="5"/>
      <c r="G241" s="791"/>
      <c r="H241" s="5"/>
    </row>
    <row r="242" spans="5:8" ht="15">
      <c r="E242" s="5"/>
      <c r="F242" s="5"/>
      <c r="G242" s="791"/>
      <c r="H242" s="5"/>
    </row>
    <row r="243" spans="5:8" ht="15">
      <c r="E243" s="5"/>
      <c r="F243" s="5"/>
      <c r="G243" s="791"/>
      <c r="H243" s="5"/>
    </row>
    <row r="244" spans="5:8" ht="15">
      <c r="E244" s="5"/>
      <c r="F244" s="5"/>
      <c r="G244" s="791"/>
      <c r="H244" s="5"/>
    </row>
    <row r="245" spans="5:8" ht="15">
      <c r="E245" s="5"/>
      <c r="F245" s="5"/>
      <c r="G245" s="791"/>
      <c r="H245" s="5"/>
    </row>
    <row r="246" spans="5:8" ht="15">
      <c r="E246" s="5"/>
      <c r="F246" s="5"/>
      <c r="G246" s="791"/>
      <c r="H246" s="5"/>
    </row>
    <row r="247" spans="5:8" ht="15">
      <c r="E247" s="5"/>
      <c r="F247" s="5"/>
      <c r="G247" s="791"/>
      <c r="H247" s="5"/>
    </row>
    <row r="248" spans="5:8" ht="15">
      <c r="E248" s="5"/>
      <c r="F248" s="5"/>
      <c r="G248" s="791"/>
      <c r="H248" s="5"/>
    </row>
    <row r="249" spans="5:8" ht="15">
      <c r="E249" s="5"/>
      <c r="F249" s="5"/>
      <c r="G249" s="791"/>
      <c r="H249" s="5"/>
    </row>
    <row r="250" spans="5:8" ht="15">
      <c r="E250" s="5"/>
      <c r="F250" s="5"/>
      <c r="G250" s="791"/>
      <c r="H250" s="5"/>
    </row>
    <row r="251" spans="5:8" ht="15">
      <c r="E251" s="5"/>
      <c r="F251" s="5"/>
      <c r="G251" s="791"/>
      <c r="H251" s="5"/>
    </row>
    <row r="252" spans="5:8" ht="15">
      <c r="E252" s="5"/>
      <c r="F252" s="5"/>
      <c r="G252" s="791"/>
      <c r="H252" s="5"/>
    </row>
    <row r="253" spans="5:8" ht="15">
      <c r="E253" s="5"/>
      <c r="F253" s="5"/>
      <c r="G253" s="791"/>
      <c r="H253" s="5"/>
    </row>
    <row r="254" spans="5:8" ht="15">
      <c r="E254" s="5"/>
      <c r="F254" s="5"/>
      <c r="G254" s="791"/>
      <c r="H254" s="5"/>
    </row>
    <row r="255" spans="5:8" ht="15">
      <c r="E255" s="5"/>
      <c r="F255" s="5"/>
      <c r="G255" s="791"/>
      <c r="H255" s="5"/>
    </row>
    <row r="256" spans="5:8" ht="15">
      <c r="E256" s="5"/>
      <c r="F256" s="5"/>
      <c r="G256" s="791"/>
      <c r="H256" s="5"/>
    </row>
    <row r="257" spans="5:8" ht="15">
      <c r="E257" s="5"/>
      <c r="F257" s="5"/>
      <c r="G257" s="791"/>
      <c r="H257" s="5"/>
    </row>
    <row r="258" spans="5:8" ht="15">
      <c r="E258" s="5"/>
      <c r="F258" s="5"/>
      <c r="G258" s="791"/>
      <c r="H258" s="5"/>
    </row>
    <row r="259" spans="5:8" ht="15">
      <c r="E259" s="5"/>
      <c r="F259" s="5"/>
      <c r="G259" s="791"/>
      <c r="H259" s="5"/>
    </row>
    <row r="260" spans="5:8" ht="15">
      <c r="E260" s="5"/>
      <c r="F260" s="5"/>
      <c r="G260" s="791"/>
      <c r="H260" s="5"/>
    </row>
    <row r="261" spans="5:8" ht="15">
      <c r="E261" s="5"/>
      <c r="F261" s="5"/>
      <c r="G261" s="791"/>
      <c r="H261" s="5"/>
    </row>
    <row r="262" spans="5:8" ht="15">
      <c r="E262" s="5"/>
      <c r="F262" s="5"/>
      <c r="G262" s="791"/>
      <c r="H262" s="5"/>
    </row>
    <row r="263" spans="5:8" ht="15">
      <c r="E263" s="5"/>
      <c r="F263" s="5"/>
      <c r="G263" s="791"/>
      <c r="H263" s="5"/>
    </row>
    <row r="264" spans="5:8" ht="15">
      <c r="E264" s="5"/>
      <c r="F264" s="5"/>
      <c r="G264" s="791"/>
      <c r="H264" s="5"/>
    </row>
    <row r="265" spans="5:8" ht="15">
      <c r="E265" s="5"/>
      <c r="F265" s="5"/>
      <c r="G265" s="791"/>
      <c r="H265" s="5"/>
    </row>
    <row r="266" spans="5:8" ht="15">
      <c r="E266" s="5"/>
      <c r="F266" s="5"/>
      <c r="G266" s="791"/>
      <c r="H266" s="5"/>
    </row>
    <row r="267" spans="5:8" ht="15">
      <c r="E267" s="5"/>
      <c r="F267" s="5"/>
      <c r="G267" s="791"/>
      <c r="H267" s="5"/>
    </row>
    <row r="268" spans="5:8" ht="15">
      <c r="E268" s="5"/>
      <c r="F268" s="5"/>
      <c r="G268" s="791"/>
      <c r="H268" s="5"/>
    </row>
    <row r="269" spans="5:8" ht="15">
      <c r="E269" s="5"/>
      <c r="F269" s="5"/>
      <c r="G269" s="791"/>
      <c r="H269" s="5"/>
    </row>
    <row r="270" spans="5:8" ht="15">
      <c r="E270" s="5"/>
      <c r="F270" s="5"/>
      <c r="G270" s="791"/>
      <c r="H270" s="5"/>
    </row>
    <row r="271" spans="5:8" ht="15">
      <c r="E271" s="5"/>
      <c r="F271" s="5"/>
      <c r="G271" s="791"/>
      <c r="H271" s="5"/>
    </row>
    <row r="272" spans="5:8" ht="15">
      <c r="E272" s="5"/>
      <c r="F272" s="5"/>
      <c r="G272" s="791"/>
      <c r="H272" s="5"/>
    </row>
    <row r="273" spans="5:8" ht="15">
      <c r="E273" s="5"/>
      <c r="F273" s="5"/>
      <c r="G273" s="791"/>
      <c r="H273" s="5"/>
    </row>
    <row r="274" spans="5:8" ht="15">
      <c r="E274" s="5"/>
      <c r="F274" s="5"/>
      <c r="G274" s="791"/>
      <c r="H274" s="5"/>
    </row>
    <row r="275" spans="5:8" ht="15">
      <c r="E275" s="5"/>
      <c r="F275" s="5"/>
      <c r="G275" s="791"/>
      <c r="H275" s="5"/>
    </row>
    <row r="276" spans="5:8" ht="15">
      <c r="E276" s="5"/>
      <c r="F276" s="5"/>
      <c r="G276" s="791"/>
      <c r="H276" s="5"/>
    </row>
    <row r="277" spans="5:8" ht="15">
      <c r="E277" s="5"/>
      <c r="F277" s="5"/>
      <c r="G277" s="791"/>
      <c r="H277" s="5"/>
    </row>
    <row r="278" spans="5:8" ht="15">
      <c r="E278" s="5"/>
      <c r="F278" s="5"/>
      <c r="G278" s="791"/>
      <c r="H278" s="5"/>
    </row>
    <row r="279" spans="5:8" ht="15">
      <c r="E279" s="5"/>
      <c r="F279" s="5"/>
      <c r="G279" s="791"/>
      <c r="H279" s="5"/>
    </row>
    <row r="280" spans="5:8" ht="15">
      <c r="E280" s="5"/>
      <c r="F280" s="5"/>
      <c r="G280" s="791"/>
      <c r="H280" s="5"/>
    </row>
    <row r="281" spans="5:8" ht="15">
      <c r="E281" s="5"/>
      <c r="F281" s="5"/>
      <c r="G281" s="791"/>
      <c r="H281" s="5"/>
    </row>
    <row r="282" spans="5:8" ht="15">
      <c r="E282" s="5"/>
      <c r="F282" s="5"/>
      <c r="G282" s="791"/>
      <c r="H282" s="5"/>
    </row>
    <row r="283" spans="5:8" ht="15">
      <c r="E283" s="5"/>
      <c r="F283" s="5"/>
      <c r="G283" s="791"/>
      <c r="H283" s="5"/>
    </row>
    <row r="284" spans="5:8" ht="15">
      <c r="E284" s="5"/>
      <c r="F284" s="5"/>
      <c r="G284" s="791"/>
      <c r="H284" s="5"/>
    </row>
    <row r="285" spans="5:8" ht="15">
      <c r="E285" s="5"/>
      <c r="F285" s="5"/>
      <c r="G285" s="791"/>
      <c r="H285" s="5"/>
    </row>
    <row r="286" spans="5:8" ht="15">
      <c r="E286" s="5"/>
      <c r="F286" s="5"/>
      <c r="G286" s="791"/>
      <c r="H286" s="5"/>
    </row>
    <row r="287" spans="5:8" ht="15">
      <c r="E287" s="5"/>
      <c r="F287" s="5"/>
      <c r="G287" s="791"/>
      <c r="H287" s="5"/>
    </row>
    <row r="288" spans="5:8" ht="15">
      <c r="E288" s="5"/>
      <c r="F288" s="5"/>
      <c r="G288" s="791"/>
      <c r="H288" s="5"/>
    </row>
    <row r="289" spans="5:8" ht="15">
      <c r="E289" s="5"/>
      <c r="F289" s="5"/>
      <c r="G289" s="791"/>
      <c r="H289" s="5"/>
    </row>
    <row r="290" spans="5:8" ht="15">
      <c r="E290" s="5"/>
      <c r="F290" s="5"/>
      <c r="G290" s="791"/>
      <c r="H290" s="5"/>
    </row>
    <row r="291" spans="5:8" ht="15">
      <c r="E291" s="5"/>
      <c r="F291" s="5"/>
      <c r="G291" s="791"/>
      <c r="H291" s="5"/>
    </row>
    <row r="292" spans="5:8" ht="15">
      <c r="E292" s="5"/>
      <c r="F292" s="5"/>
      <c r="G292" s="791"/>
      <c r="H292" s="5"/>
    </row>
    <row r="293" spans="5:8" ht="15">
      <c r="E293" s="5"/>
      <c r="F293" s="5"/>
      <c r="G293" s="791"/>
      <c r="H293" s="5"/>
    </row>
    <row r="294" spans="5:8" ht="15">
      <c r="E294" s="5"/>
      <c r="F294" s="5"/>
      <c r="G294" s="791"/>
      <c r="H294" s="5"/>
    </row>
    <row r="295" spans="5:8" ht="15">
      <c r="E295" s="5"/>
      <c r="F295" s="5"/>
      <c r="G295" s="791"/>
      <c r="H295" s="5"/>
    </row>
    <row r="296" spans="5:8" ht="15">
      <c r="E296" s="5"/>
      <c r="F296" s="5"/>
      <c r="G296" s="791"/>
      <c r="H296" s="5"/>
    </row>
    <row r="297" spans="5:8" ht="15">
      <c r="E297" s="5"/>
      <c r="F297" s="5"/>
      <c r="G297" s="791"/>
      <c r="H297" s="5"/>
    </row>
    <row r="298" spans="5:8" ht="15">
      <c r="E298" s="5"/>
      <c r="F298" s="5"/>
      <c r="G298" s="791"/>
      <c r="H298" s="5"/>
    </row>
    <row r="299" spans="5:8" ht="15">
      <c r="E299" s="5"/>
      <c r="F299" s="5"/>
      <c r="G299" s="791"/>
      <c r="H299" s="5"/>
    </row>
    <row r="300" spans="5:8" ht="15">
      <c r="E300" s="5"/>
      <c r="F300" s="5"/>
      <c r="G300" s="791"/>
      <c r="H300" s="5"/>
    </row>
    <row r="301" spans="5:8" ht="15">
      <c r="E301" s="5"/>
      <c r="F301" s="5"/>
      <c r="G301" s="791"/>
      <c r="H301" s="5"/>
    </row>
    <row r="302" spans="5:8" ht="15">
      <c r="E302" s="5"/>
      <c r="F302" s="5"/>
      <c r="G302" s="791"/>
      <c r="H302" s="5"/>
    </row>
    <row r="303" spans="5:8" ht="15">
      <c r="E303" s="5"/>
      <c r="F303" s="5"/>
      <c r="G303" s="791"/>
      <c r="H303" s="5"/>
    </row>
    <row r="304" spans="5:8" ht="15">
      <c r="E304" s="5"/>
      <c r="F304" s="5"/>
      <c r="G304" s="791"/>
      <c r="H304" s="5"/>
    </row>
    <row r="305" spans="5:8" ht="15">
      <c r="E305" s="5"/>
      <c r="F305" s="5"/>
      <c r="G305" s="791"/>
      <c r="H305" s="5"/>
    </row>
    <row r="306" spans="5:8" ht="15">
      <c r="E306" s="5"/>
      <c r="F306" s="5"/>
      <c r="G306" s="791"/>
      <c r="H306" s="5"/>
    </row>
    <row r="307" spans="5:8" ht="15">
      <c r="E307" s="5"/>
      <c r="F307" s="5"/>
      <c r="G307" s="791"/>
      <c r="H307" s="5"/>
    </row>
    <row r="308" spans="5:8" ht="15">
      <c r="E308" s="5"/>
      <c r="F308" s="5"/>
      <c r="G308" s="791"/>
      <c r="H308" s="5"/>
    </row>
    <row r="309" spans="5:8" ht="15">
      <c r="E309" s="5"/>
      <c r="F309" s="5"/>
      <c r="G309" s="791"/>
      <c r="H309" s="5"/>
    </row>
    <row r="310" spans="5:8" ht="15">
      <c r="E310" s="5"/>
      <c r="F310" s="5"/>
      <c r="G310" s="791"/>
      <c r="H310" s="5"/>
    </row>
    <row r="311" spans="5:8" ht="15">
      <c r="E311" s="5"/>
      <c r="F311" s="5"/>
      <c r="G311" s="791"/>
      <c r="H311" s="5"/>
    </row>
    <row r="312" spans="5:8" ht="15">
      <c r="E312" s="5"/>
      <c r="F312" s="5"/>
      <c r="G312" s="791"/>
      <c r="H312" s="5"/>
    </row>
    <row r="313" spans="5:8" ht="15">
      <c r="E313" s="5"/>
      <c r="F313" s="5"/>
      <c r="G313" s="791"/>
      <c r="H313" s="5"/>
    </row>
    <row r="314" spans="5:8" ht="15">
      <c r="E314" s="5"/>
      <c r="F314" s="5"/>
      <c r="G314" s="791"/>
      <c r="H314" s="5"/>
    </row>
    <row r="315" spans="5:8" ht="15">
      <c r="E315" s="5"/>
      <c r="F315" s="5"/>
      <c r="G315" s="791"/>
      <c r="H315" s="5"/>
    </row>
    <row r="316" spans="5:8" ht="15">
      <c r="E316" s="5"/>
      <c r="F316" s="5"/>
      <c r="G316" s="791"/>
      <c r="H316" s="5"/>
    </row>
    <row r="317" spans="5:8" ht="15">
      <c r="E317" s="5"/>
      <c r="F317" s="5"/>
      <c r="G317" s="791"/>
      <c r="H317" s="5"/>
    </row>
    <row r="318" spans="5:8" ht="15">
      <c r="E318" s="5"/>
      <c r="F318" s="5"/>
      <c r="G318" s="791"/>
      <c r="H318" s="5"/>
    </row>
    <row r="319" spans="5:8" ht="15">
      <c r="E319" s="5"/>
      <c r="F319" s="5"/>
      <c r="G319" s="791"/>
      <c r="H319" s="5"/>
    </row>
    <row r="320" spans="5:8" ht="15">
      <c r="E320" s="5"/>
      <c r="F320" s="5"/>
      <c r="G320" s="791"/>
      <c r="H320" s="5"/>
    </row>
    <row r="321" spans="5:8" ht="15">
      <c r="E321" s="5"/>
      <c r="F321" s="5"/>
      <c r="G321" s="791"/>
      <c r="H321" s="5"/>
    </row>
    <row r="322" spans="5:8" ht="15">
      <c r="E322" s="5"/>
      <c r="F322" s="5"/>
      <c r="G322" s="791"/>
      <c r="H322" s="5"/>
    </row>
    <row r="323" spans="5:8" ht="15">
      <c r="E323" s="5"/>
      <c r="F323" s="5"/>
      <c r="G323" s="791"/>
      <c r="H323" s="5"/>
    </row>
    <row r="324" spans="5:8" ht="15">
      <c r="E324" s="5"/>
      <c r="F324" s="5"/>
      <c r="G324" s="791"/>
      <c r="H324" s="5"/>
    </row>
    <row r="325" spans="5:8" ht="15">
      <c r="E325" s="5"/>
      <c r="F325" s="5"/>
      <c r="G325" s="791"/>
      <c r="H325" s="5"/>
    </row>
    <row r="326" spans="5:8" ht="15">
      <c r="E326" s="5"/>
      <c r="F326" s="5"/>
      <c r="G326" s="791"/>
      <c r="H326" s="5"/>
    </row>
    <row r="327" spans="5:8" ht="15">
      <c r="E327" s="5"/>
      <c r="F327" s="5"/>
      <c r="G327" s="791"/>
      <c r="H327" s="5"/>
    </row>
    <row r="328" spans="5:8" ht="15">
      <c r="E328" s="5"/>
      <c r="F328" s="5"/>
      <c r="G328" s="791"/>
      <c r="H328" s="5"/>
    </row>
    <row r="329" spans="5:8" ht="15">
      <c r="E329" s="5"/>
      <c r="F329" s="5"/>
      <c r="G329" s="791"/>
      <c r="H329" s="5"/>
    </row>
    <row r="330" spans="5:8" ht="15">
      <c r="E330" s="5"/>
      <c r="F330" s="5"/>
      <c r="G330" s="791"/>
      <c r="H330" s="5"/>
    </row>
    <row r="331" spans="5:8" ht="15">
      <c r="E331" s="5"/>
      <c r="F331" s="5"/>
      <c r="G331" s="791"/>
      <c r="H331" s="5"/>
    </row>
    <row r="332" spans="5:8" ht="15">
      <c r="E332" s="5"/>
      <c r="F332" s="5"/>
      <c r="G332" s="791"/>
      <c r="H332" s="5"/>
    </row>
    <row r="333" spans="5:8" ht="15">
      <c r="E333" s="5"/>
      <c r="F333" s="5"/>
      <c r="G333" s="791"/>
      <c r="H333" s="5"/>
    </row>
    <row r="334" spans="5:8" ht="15">
      <c r="E334" s="5"/>
      <c r="F334" s="5"/>
      <c r="G334" s="791"/>
      <c r="H334" s="5"/>
    </row>
    <row r="335" spans="5:8" ht="15">
      <c r="E335" s="5"/>
      <c r="F335" s="5"/>
      <c r="G335" s="791"/>
      <c r="H335" s="5"/>
    </row>
    <row r="336" spans="5:8" ht="15">
      <c r="E336" s="5"/>
      <c r="F336" s="5"/>
      <c r="G336" s="791"/>
      <c r="H336" s="5"/>
    </row>
    <row r="337" spans="5:8" ht="15">
      <c r="E337" s="5"/>
      <c r="F337" s="5"/>
      <c r="G337" s="791"/>
      <c r="H337" s="5"/>
    </row>
    <row r="338" spans="5:8" ht="15">
      <c r="E338" s="5"/>
      <c r="F338" s="5"/>
      <c r="G338" s="791"/>
      <c r="H338" s="5"/>
    </row>
    <row r="339" spans="5:8" ht="15">
      <c r="E339" s="5"/>
      <c r="F339" s="5"/>
      <c r="G339" s="791"/>
      <c r="H339" s="5"/>
    </row>
    <row r="340" spans="5:8" ht="15">
      <c r="E340" s="5"/>
      <c r="F340" s="5"/>
      <c r="G340" s="791"/>
      <c r="H340" s="5"/>
    </row>
    <row r="341" spans="5:8" ht="15">
      <c r="E341" s="5"/>
      <c r="F341" s="5"/>
      <c r="G341" s="791"/>
      <c r="H341" s="5"/>
    </row>
    <row r="342" spans="5:8" ht="15">
      <c r="E342" s="5"/>
      <c r="F342" s="5"/>
      <c r="G342" s="791"/>
      <c r="H342" s="5"/>
    </row>
    <row r="343" spans="5:8" ht="15">
      <c r="E343" s="5"/>
      <c r="F343" s="5"/>
      <c r="G343" s="791"/>
      <c r="H343" s="5"/>
    </row>
    <row r="344" spans="5:8" ht="15">
      <c r="E344" s="5"/>
      <c r="F344" s="5"/>
      <c r="G344" s="791"/>
      <c r="H344" s="5"/>
    </row>
    <row r="345" spans="5:8" ht="15">
      <c r="E345" s="5"/>
      <c r="F345" s="5"/>
      <c r="G345" s="791"/>
      <c r="H345" s="5"/>
    </row>
    <row r="346" spans="5:8" ht="15">
      <c r="E346" s="5"/>
      <c r="F346" s="5"/>
      <c r="G346" s="791"/>
      <c r="H346" s="5"/>
    </row>
    <row r="347" spans="5:8" ht="15">
      <c r="E347" s="5"/>
      <c r="F347" s="5"/>
      <c r="G347" s="791"/>
      <c r="H347" s="5"/>
    </row>
    <row r="348" spans="5:8" ht="15">
      <c r="E348" s="5"/>
      <c r="F348" s="5"/>
      <c r="G348" s="791"/>
      <c r="H348" s="5"/>
    </row>
    <row r="349" spans="5:8" ht="15">
      <c r="E349" s="5"/>
      <c r="F349" s="5"/>
      <c r="G349" s="791"/>
      <c r="H349" s="5"/>
    </row>
    <row r="350" spans="5:8" ht="15">
      <c r="E350" s="5"/>
      <c r="F350" s="5"/>
      <c r="G350" s="791"/>
      <c r="H350" s="5"/>
    </row>
    <row r="351" spans="5:8" ht="15">
      <c r="E351" s="5"/>
      <c r="F351" s="5"/>
      <c r="G351" s="791"/>
      <c r="H351" s="5"/>
    </row>
    <row r="352" spans="5:8" ht="15">
      <c r="E352" s="5"/>
      <c r="F352" s="5"/>
      <c r="G352" s="791"/>
      <c r="H352" s="5"/>
    </row>
    <row r="353" spans="5:8" ht="15">
      <c r="E353" s="5"/>
      <c r="F353" s="5"/>
      <c r="G353" s="791"/>
      <c r="H353" s="5"/>
    </row>
    <row r="354" spans="5:8" ht="15">
      <c r="E354" s="5"/>
      <c r="F354" s="5"/>
      <c r="G354" s="791"/>
      <c r="H354" s="5"/>
    </row>
    <row r="355" spans="5:8" ht="15">
      <c r="E355" s="5"/>
      <c r="F355" s="5"/>
      <c r="G355" s="791"/>
      <c r="H355" s="5"/>
    </row>
    <row r="356" spans="5:8" ht="15">
      <c r="E356" s="5"/>
      <c r="F356" s="5"/>
      <c r="G356" s="791"/>
      <c r="H356" s="5"/>
    </row>
    <row r="357" spans="5:8" ht="15">
      <c r="E357" s="5"/>
      <c r="F357" s="5"/>
      <c r="G357" s="791"/>
      <c r="H357" s="5"/>
    </row>
    <row r="358" spans="5:8" ht="15">
      <c r="E358" s="5"/>
      <c r="F358" s="5"/>
      <c r="G358" s="791"/>
      <c r="H358" s="5"/>
    </row>
    <row r="359" spans="5:8" ht="15">
      <c r="E359" s="5"/>
      <c r="F359" s="5"/>
      <c r="G359" s="791"/>
      <c r="H359" s="5"/>
    </row>
    <row r="360" spans="5:8" ht="15">
      <c r="E360" s="5"/>
      <c r="F360" s="5"/>
      <c r="G360" s="791"/>
      <c r="H360" s="5"/>
    </row>
    <row r="361" spans="5:8" ht="15">
      <c r="E361" s="5"/>
      <c r="F361" s="5"/>
      <c r="G361" s="791"/>
      <c r="H361" s="5"/>
    </row>
    <row r="362" spans="5:8" ht="15">
      <c r="E362" s="5"/>
      <c r="F362" s="5"/>
      <c r="G362" s="791"/>
      <c r="H362" s="5"/>
    </row>
    <row r="363" spans="5:8" ht="15">
      <c r="E363" s="5"/>
      <c r="F363" s="5"/>
      <c r="G363" s="791"/>
      <c r="H363" s="5"/>
    </row>
    <row r="364" spans="5:8" ht="15">
      <c r="E364" s="5"/>
      <c r="F364" s="5"/>
      <c r="G364" s="791"/>
      <c r="H364" s="5"/>
    </row>
    <row r="365" spans="5:8" ht="15">
      <c r="E365" s="5"/>
      <c r="F365" s="5"/>
      <c r="G365" s="791"/>
      <c r="H365" s="5"/>
    </row>
  </sheetData>
  <sheetProtection/>
  <mergeCells count="2">
    <mergeCell ref="B1:H1"/>
    <mergeCell ref="B2:H2"/>
  </mergeCells>
  <printOptions/>
  <pageMargins left="0.7" right="0.7" top="0.75" bottom="0.75" header="0.3" footer="0.3"/>
  <pageSetup fitToHeight="1" fitToWidth="1" horizontalDpi="600" verticalDpi="600"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96"/>
  <sheetViews>
    <sheetView defaultGridColor="0" zoomScale="87" zoomScaleNormal="87" zoomScalePageLayoutView="0" colorId="22" workbookViewId="0" topLeftCell="A2">
      <selection activeCell="A14" sqref="A14"/>
    </sheetView>
  </sheetViews>
  <sheetFormatPr defaultColWidth="9.77734375" defaultRowHeight="15"/>
  <cols>
    <col min="1" max="1" width="56.77734375" style="0" customWidth="1"/>
    <col min="2" max="2" width="17.21484375" style="0" customWidth="1"/>
    <col min="3" max="3" width="28.77734375" style="0" customWidth="1"/>
    <col min="4" max="4" width="15.77734375" style="0" customWidth="1"/>
    <col min="5" max="5" width="17.77734375" style="0" customWidth="1"/>
    <col min="6" max="6" width="19.77734375" style="0" customWidth="1"/>
    <col min="7" max="7" width="5.77734375" style="0" customWidth="1"/>
    <col min="8" max="8" width="9.77734375" style="0" customWidth="1"/>
    <col min="9" max="12" width="14.77734375" style="0" customWidth="1"/>
  </cols>
  <sheetData>
    <row r="1" spans="1:6" ht="19.5" customHeight="1">
      <c r="A1" s="5"/>
      <c r="B1" s="5"/>
      <c r="C1" s="5"/>
      <c r="D1" s="5"/>
      <c r="E1" s="5"/>
      <c r="F1" s="5"/>
    </row>
    <row r="2" spans="1:6" ht="19.5" customHeight="1">
      <c r="A2" s="680" t="s">
        <v>58</v>
      </c>
      <c r="B2" s="5"/>
      <c r="C2" s="5"/>
      <c r="D2" s="5"/>
      <c r="E2" s="5"/>
      <c r="F2" s="5"/>
    </row>
    <row r="3" spans="1:6" ht="19.5" customHeight="1">
      <c r="A3" s="680" t="s">
        <v>57</v>
      </c>
      <c r="B3" s="5"/>
      <c r="C3" s="5"/>
      <c r="D3" s="5"/>
      <c r="E3" s="5"/>
      <c r="F3" s="5"/>
    </row>
    <row r="4" spans="1:6" ht="19.5" customHeight="1">
      <c r="A4" s="5"/>
      <c r="B4" s="5"/>
      <c r="C4" s="5"/>
      <c r="D4" s="5"/>
      <c r="E4" s="5"/>
      <c r="F4" s="5"/>
    </row>
    <row r="5" spans="1:6" ht="19.5" customHeight="1">
      <c r="A5" s="5"/>
      <c r="B5" s="5"/>
      <c r="C5" s="5"/>
      <c r="D5" s="5"/>
      <c r="E5" s="5"/>
      <c r="F5" s="5"/>
    </row>
    <row r="6" spans="1:6" ht="19.5" customHeight="1">
      <c r="A6" s="4" t="s">
        <v>56</v>
      </c>
      <c r="B6" s="5"/>
      <c r="C6" s="5"/>
      <c r="D6" s="5"/>
      <c r="E6" s="5"/>
      <c r="F6" s="5"/>
    </row>
    <row r="7" ht="19.5" customHeight="1">
      <c r="E7" s="627" t="s">
        <v>55</v>
      </c>
    </row>
    <row r="8" ht="19.5" customHeight="1">
      <c r="E8" s="627" t="s">
        <v>54</v>
      </c>
    </row>
    <row r="9" spans="1:6" ht="19.5" customHeight="1">
      <c r="A9" s="716"/>
      <c r="B9" s="714" t="s">
        <v>53</v>
      </c>
      <c r="C9" s="715"/>
      <c r="D9" s="714" t="s">
        <v>52</v>
      </c>
      <c r="E9" s="715"/>
      <c r="F9" s="714" t="s">
        <v>51</v>
      </c>
    </row>
    <row r="10" spans="1:6" ht="19.5" customHeight="1">
      <c r="A10" s="713" t="s">
        <v>50</v>
      </c>
      <c r="B10" s="713" t="s">
        <v>49</v>
      </c>
      <c r="C10" s="713" t="s">
        <v>48</v>
      </c>
      <c r="D10" s="713" t="s">
        <v>47</v>
      </c>
      <c r="E10" s="713" t="s">
        <v>46</v>
      </c>
      <c r="F10" s="713" t="s">
        <v>45</v>
      </c>
    </row>
    <row r="11" spans="1:6" ht="19.5" customHeight="1">
      <c r="A11" s="712"/>
      <c r="B11" s="711" t="s">
        <v>44</v>
      </c>
      <c r="C11" s="711" t="s">
        <v>43</v>
      </c>
      <c r="D11" s="711" t="s">
        <v>42</v>
      </c>
      <c r="E11" s="711" t="s">
        <v>41</v>
      </c>
      <c r="F11" s="711" t="s">
        <v>40</v>
      </c>
    </row>
    <row r="12" spans="1:6" ht="22.5" customHeight="1">
      <c r="A12" s="709"/>
      <c r="B12" s="709"/>
      <c r="C12" s="709"/>
      <c r="D12" s="709"/>
      <c r="E12" s="709"/>
      <c r="F12" s="709"/>
    </row>
    <row r="13" spans="1:6" ht="22.5" customHeight="1">
      <c r="A13" s="845" t="s">
        <v>39</v>
      </c>
      <c r="B13" s="846">
        <v>74.25</v>
      </c>
      <c r="C13" s="847">
        <v>20074.44</v>
      </c>
      <c r="D13" s="710" t="s">
        <v>296</v>
      </c>
      <c r="E13" s="709"/>
      <c r="F13" s="709"/>
    </row>
    <row r="14" spans="1:6" ht="22.5" customHeight="1">
      <c r="A14" s="845"/>
      <c r="B14" s="845"/>
      <c r="C14" s="848"/>
      <c r="D14" s="709"/>
      <c r="E14" s="709"/>
      <c r="F14" s="709"/>
    </row>
    <row r="15" spans="1:6" ht="22.5" customHeight="1">
      <c r="A15" s="845"/>
      <c r="B15" s="846"/>
      <c r="C15" s="847"/>
      <c r="D15" s="709"/>
      <c r="E15" s="709"/>
      <c r="F15" s="709"/>
    </row>
    <row r="16" spans="1:6" ht="22.5" customHeight="1">
      <c r="A16" s="845"/>
      <c r="B16" s="845"/>
      <c r="C16" s="848"/>
      <c r="D16" s="709"/>
      <c r="E16" s="709"/>
      <c r="F16" s="709"/>
    </row>
    <row r="17" spans="1:6" ht="22.5" customHeight="1">
      <c r="A17" s="845"/>
      <c r="B17" s="846"/>
      <c r="C17" s="847"/>
      <c r="D17" s="709"/>
      <c r="E17" s="709"/>
      <c r="F17" s="709"/>
    </row>
    <row r="18" spans="1:6" ht="22.5" customHeight="1">
      <c r="A18" s="845"/>
      <c r="B18" s="845"/>
      <c r="C18" s="848"/>
      <c r="D18" s="709"/>
      <c r="E18" s="709"/>
      <c r="F18" s="709"/>
    </row>
    <row r="19" spans="1:6" ht="22.5" customHeight="1">
      <c r="A19" s="845"/>
      <c r="B19" s="845"/>
      <c r="C19" s="848"/>
      <c r="D19" s="709"/>
      <c r="E19" s="709"/>
      <c r="F19" s="709"/>
    </row>
    <row r="20" spans="1:6" ht="22.5" customHeight="1">
      <c r="A20" s="845"/>
      <c r="B20" s="845"/>
      <c r="C20" s="848"/>
      <c r="D20" s="709"/>
      <c r="E20" s="709"/>
      <c r="F20" s="709"/>
    </row>
    <row r="21" spans="1:6" ht="22.5" customHeight="1">
      <c r="A21" s="845"/>
      <c r="B21" s="845"/>
      <c r="C21" s="848"/>
      <c r="D21" s="709"/>
      <c r="E21" s="709"/>
      <c r="F21" s="709"/>
    </row>
    <row r="22" spans="1:6" ht="22.5" customHeight="1">
      <c r="A22" s="845"/>
      <c r="B22" s="845"/>
      <c r="C22" s="848"/>
      <c r="D22" s="709"/>
      <c r="E22" s="709"/>
      <c r="F22" s="709"/>
    </row>
    <row r="23" spans="1:6" ht="22.5" customHeight="1">
      <c r="A23" s="845"/>
      <c r="B23" s="845"/>
      <c r="C23" s="848"/>
      <c r="D23" s="709"/>
      <c r="E23" s="709"/>
      <c r="F23" s="709"/>
    </row>
    <row r="24" spans="1:6" ht="22.5" customHeight="1">
      <c r="A24" s="849" t="s">
        <v>38</v>
      </c>
      <c r="B24" s="850"/>
      <c r="C24" s="847">
        <f>SUM(C13:C23)</f>
        <v>20074.44</v>
      </c>
      <c r="D24" s="709"/>
      <c r="E24" s="709"/>
      <c r="F24" s="709"/>
    </row>
    <row r="25" spans="1:6" ht="19.5" customHeight="1">
      <c r="A25" s="851" t="s">
        <v>1136</v>
      </c>
      <c r="B25" s="852"/>
      <c r="C25" s="847">
        <v>30000</v>
      </c>
      <c r="D25" s="20"/>
      <c r="E25" s="22"/>
      <c r="F25" s="22"/>
    </row>
    <row r="26" spans="1:4" ht="19.5" customHeight="1">
      <c r="A26" s="851" t="s">
        <v>1137</v>
      </c>
      <c r="B26" s="787"/>
      <c r="C26" s="847">
        <v>0</v>
      </c>
      <c r="D26" s="30"/>
    </row>
    <row r="27" spans="1:3" ht="19.5" customHeight="1">
      <c r="A27" s="797"/>
      <c r="B27" s="797"/>
      <c r="C27" s="797"/>
    </row>
    <row r="28" ht="19.5" customHeight="1"/>
    <row r="29" spans="1:6" ht="19.5" customHeight="1">
      <c r="A29" s="681" t="s">
        <v>37</v>
      </c>
      <c r="B29" s="5"/>
      <c r="C29" s="681"/>
      <c r="D29" s="5"/>
      <c r="E29" s="5"/>
      <c r="F29" s="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7" ht="18.75" customHeight="1"/>
    <row r="58" spans="1:10" ht="28.5" customHeight="1">
      <c r="A58" s="308"/>
      <c r="B58" s="5"/>
      <c r="C58" s="308"/>
      <c r="D58" s="308"/>
      <c r="E58" s="5"/>
      <c r="F58" s="5"/>
      <c r="G58" s="5"/>
      <c r="H58" s="5"/>
      <c r="I58" s="5"/>
      <c r="J58" s="5"/>
    </row>
    <row r="59" spans="1:10" ht="24" customHeight="1">
      <c r="A59" s="308"/>
      <c r="B59" s="5"/>
      <c r="C59" s="308"/>
      <c r="D59" s="308"/>
      <c r="E59" s="5"/>
      <c r="F59" s="5"/>
      <c r="G59" s="5"/>
      <c r="H59" s="5"/>
      <c r="I59" s="5"/>
      <c r="J59" s="5"/>
    </row>
    <row r="61" ht="15.75">
      <c r="B61" s="34"/>
    </row>
    <row r="66" spans="5:6" ht="15">
      <c r="E66" s="707"/>
      <c r="F66" s="708"/>
    </row>
    <row r="67" spans="5:6" ht="15">
      <c r="E67" s="707"/>
      <c r="F67" s="707"/>
    </row>
    <row r="68" spans="5:6" ht="15">
      <c r="E68" s="707"/>
      <c r="F68" s="707"/>
    </row>
    <row r="69" spans="5:6" ht="15">
      <c r="E69" s="707"/>
      <c r="F69" s="707"/>
    </row>
    <row r="70" spans="5:6" ht="15">
      <c r="E70" s="708"/>
      <c r="F70" s="707"/>
    </row>
    <row r="71" spans="5:6" ht="15">
      <c r="E71" s="707"/>
      <c r="F71" s="707"/>
    </row>
    <row r="72" spans="5:6" ht="15">
      <c r="E72" s="707"/>
      <c r="F72" s="707"/>
    </row>
    <row r="73" spans="5:6" ht="15">
      <c r="E73" s="707"/>
      <c r="F73" s="707"/>
    </row>
    <row r="74" spans="5:6" ht="15">
      <c r="E74" s="707"/>
      <c r="F74" s="707"/>
    </row>
    <row r="75" spans="5:6" ht="15">
      <c r="E75" s="707"/>
      <c r="F75" s="707"/>
    </row>
    <row r="76" spans="5:6" ht="15">
      <c r="E76" s="707"/>
      <c r="F76" s="707"/>
    </row>
    <row r="77" spans="5:6" ht="15">
      <c r="E77" s="707"/>
      <c r="F77" s="707"/>
    </row>
    <row r="78" spans="5:6" ht="15">
      <c r="E78" s="707"/>
      <c r="F78" s="707"/>
    </row>
    <row r="79" spans="5:6" ht="15">
      <c r="E79" s="707"/>
      <c r="F79" s="707"/>
    </row>
    <row r="80" spans="5:6" ht="15">
      <c r="E80" s="707"/>
      <c r="F80" s="707"/>
    </row>
    <row r="81" spans="5:6" ht="15">
      <c r="E81" s="707"/>
      <c r="F81" s="707"/>
    </row>
    <row r="82" spans="5:6" ht="15">
      <c r="E82" s="707"/>
      <c r="F82" s="707"/>
    </row>
    <row r="83" spans="5:6" ht="15">
      <c r="E83" s="707"/>
      <c r="F83" s="707"/>
    </row>
    <row r="84" spans="5:6" ht="15">
      <c r="E84" s="707"/>
      <c r="F84" s="707"/>
    </row>
    <row r="85" spans="5:6" ht="15">
      <c r="E85" s="707"/>
      <c r="F85" s="707"/>
    </row>
    <row r="86" spans="5:6" ht="15">
      <c r="E86" s="707"/>
      <c r="F86" s="708"/>
    </row>
    <row r="87" spans="5:6" ht="15">
      <c r="E87" s="707"/>
      <c r="F87" s="707"/>
    </row>
    <row r="91" spans="1:6" ht="15.75">
      <c r="A91" s="34"/>
      <c r="F91" s="34"/>
    </row>
    <row r="92" ht="15.75">
      <c r="B92" s="31"/>
    </row>
    <row r="93" ht="15.75">
      <c r="C93" s="31"/>
    </row>
    <row r="94" ht="15.75">
      <c r="C94" s="31"/>
    </row>
    <row r="95" ht="15.75">
      <c r="C95" s="31"/>
    </row>
    <row r="96" ht="15.75">
      <c r="C96" s="3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Inverso &amp; Stewart,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Robert</cp:lastModifiedBy>
  <cp:lastPrinted>2018-03-20T14:11:17Z</cp:lastPrinted>
  <dcterms:created xsi:type="dcterms:W3CDTF">2007-01-18T13:59:07Z</dcterms:created>
  <dcterms:modified xsi:type="dcterms:W3CDTF">2018-03-20T14:16:52Z</dcterms:modified>
  <cp:category/>
  <cp:version/>
  <cp:contentType/>
  <cp:contentStatus/>
</cp:coreProperties>
</file>